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12525" windowWidth="12120" windowHeight="8760" tabRatio="939" activeTab="0"/>
  </bookViews>
  <sheets>
    <sheet name="ведом.прил7" sheetId="1" r:id="rId1"/>
  </sheets>
  <definedNames/>
  <calcPr fullCalcOnLoad="1"/>
</workbook>
</file>

<file path=xl/sharedStrings.xml><?xml version="1.0" encoding="utf-8"?>
<sst xmlns="http://schemas.openxmlformats.org/spreadsheetml/2006/main" count="2070" uniqueCount="366">
  <si>
    <t>Резервный фонд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</si>
  <si>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</si>
  <si>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</si>
  <si>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</si>
  <si>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</si>
  <si>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</si>
  <si>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О9</t>
  </si>
  <si>
    <t>О1</t>
  </si>
  <si>
    <t>Обеспечение деятельности подведомственных учреждений</t>
  </si>
  <si>
    <t>О8</t>
  </si>
  <si>
    <t>О6</t>
  </si>
  <si>
    <t>Руководство и управление в сфере установленных функций</t>
  </si>
  <si>
    <t>Центральный аппарат</t>
  </si>
  <si>
    <t>О7</t>
  </si>
  <si>
    <t>О2</t>
  </si>
  <si>
    <t xml:space="preserve">Дошкольное образование                                                </t>
  </si>
  <si>
    <t>Учреждения по внешкольной работе с детьми</t>
  </si>
  <si>
    <t>О4</t>
  </si>
  <si>
    <t>О5</t>
  </si>
  <si>
    <t>О3</t>
  </si>
  <si>
    <t>Функционирование Правительства РФ, высших органов 
исполнительной власти субъектов РФ, местных администраций</t>
  </si>
  <si>
    <t>Глава муниципального образования</t>
  </si>
  <si>
    <t>Обеспечение детельности финансовых органов</t>
  </si>
  <si>
    <t>Функционирование высшего должностного лица Субъекта РФ и местного самоуправления</t>
  </si>
  <si>
    <t>Депутаты представительного органа муниципального органа</t>
  </si>
  <si>
    <t>НАЦИОНАЛЬНАЯ ЭКОНОМИКА</t>
  </si>
  <si>
    <t>ОБРАЗОВАНИЕ</t>
  </si>
  <si>
    <t>ФИНАНСОВОЕ УПРАВЛЕНИЕ АДМИНИСТРАЦИИ ЭРЗИНСКОГО КОЖУУНА</t>
  </si>
  <si>
    <t>О16</t>
  </si>
  <si>
    <t>О14</t>
  </si>
  <si>
    <t>О13</t>
  </si>
  <si>
    <t>МУ УПРАВЛЕНИЕ СЕЛЬСКОГО ХОЗЯЙСТВО</t>
  </si>
  <si>
    <t>О17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</si>
  <si>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</si>
  <si>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</si>
  <si>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Руководство и управление в сфере установленных функций 
органов местного самоуправления</t>
  </si>
  <si>
    <t>Социальная помощь</t>
  </si>
  <si>
    <t>Оплата жилищно - коммунальных услуг отдельным категориям граждан</t>
  </si>
  <si>
    <t xml:space="preserve">Ежемесячное пособие на  ребенка </t>
  </si>
  <si>
    <t>Обеспечение мер социальной поддержки реабилитированных лиц и лиц, признанных пострадавшими от политических репрессий</t>
  </si>
  <si>
    <t>Мероприятия в области социальной политики</t>
  </si>
  <si>
    <t>Глава</t>
  </si>
  <si>
    <t>Приложение №7</t>
  </si>
  <si>
    <t>Наименование</t>
  </si>
  <si>
    <t>ЖИЛИЩНО-КОММУНАЛЬНОЕ ХОЗЯЙСТВО</t>
  </si>
  <si>
    <t>Коммунальное хозяйство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</si>
  <si>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</si>
  <si>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        "О  бюджете муниципального района Эрзинского кожууна</t>
  </si>
  <si>
    <t>О709</t>
  </si>
  <si>
    <t>О412</t>
  </si>
  <si>
    <t>ФИЗИЧЕСКАЯ КУЛЬТУРА И СПОРТ</t>
  </si>
  <si>
    <t xml:space="preserve">ВЕДОМСТВЕННАЯ СТРУКТУРА РАСХОДОВ МУНИЦИПАЛЬНОГО БЮДЖЕТА ЭРЗИНСКОГО КОЖУУНА </t>
  </si>
  <si>
    <t>МУ УПРАВЛЕНИЕ ОБРАЗОВАНИЕМ АДМИНИСТРАЦИИ 
ЭРЗИНСКОГО КОЖУУНА РТ</t>
  </si>
  <si>
    <t>МУ АДМИНИСТРАЦИЯ ЭРЗИНСКОГО КОЖУУНА</t>
  </si>
  <si>
    <t>ХУРАЛ ПРЕДСТАВИТЕЛЕЙ ЭРЗИНСКОГО КОЖУУНА РТ</t>
  </si>
  <si>
    <t>УПРАВЛЕНИЕ КУЛЬТУРЫ МУНИЦИПАЛЬНОГО РАЙОНА ЭРЗИНСКИЙ КОЖУУН РТ</t>
  </si>
  <si>
    <t>МУ УПРАВЛЕНИЕ ТРУДА И СОЦИАЛЬНОГО РАЗВИТИЯ АДМИНИСТРАЦИИ ЭРЗИНСКОГО КОЖУУНА</t>
  </si>
  <si>
    <t>Культура и кинематография</t>
  </si>
  <si>
    <t xml:space="preserve">Учебно-методические кабинеты, центральные бухгалтерии, 
группы хозяйствееного обслуживания, учебные фильмотеки, межшкольные учебно-производственные комбинаты, логопедические пункты </t>
  </si>
  <si>
    <t xml:space="preserve">Расходы на выплаты персоналу в целях обеспечения выполнения 
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</si>
  <si>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</si>
  <si>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</si>
  <si>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</si>
  <si>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</si>
  <si>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
технологий</t>
  </si>
  <si>
    <t>Прочая закупка товаров, работ и услуг для государственных 
(муниципальных) нужд</t>
  </si>
  <si>
    <t>Иные бюджетные ассигнования</t>
  </si>
  <si>
    <t>Уплата налогов, сборов, обязательных платежей в бюджетную систему
Российской Федерации, взносов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</si>
  <si>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</si>
  <si>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</si>
  <si>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Субсидии бюджетным учреждениям</t>
  </si>
  <si>
    <t xml:space="preserve">Другие вопросы в области культуры, кинематографии </t>
  </si>
  <si>
    <t>Межбюджетные трансферты</t>
  </si>
  <si>
    <t>Субвенции</t>
  </si>
  <si>
    <t>Социальное обеспечение и иные выплаты населению</t>
  </si>
  <si>
    <t>Выплата социального пособия на погребение и возмещение расходов по гарантированному перечню услуг по погребению за счет местных бюджетов</t>
  </si>
  <si>
    <t>Обеспечение мер социальной поддержки ветеранов труда и труженников тыла</t>
  </si>
  <si>
    <t>Обеспечение равной доступности услуг общественного транспорта для отдельных категорий граждан</t>
  </si>
  <si>
    <t>Предоставление гражданам субсидий на оплату жилого помощения и коммунальных услуг</t>
  </si>
  <si>
    <t>Дотации на выравнивание бюджетной обеспеченности субъектов РФ и
муниципальных образований</t>
  </si>
  <si>
    <t>Иные дотации</t>
  </si>
  <si>
    <t>Молодежная политика и оздоровление детей</t>
  </si>
  <si>
    <t>Оздоровление детей</t>
  </si>
  <si>
    <t>Иные закупки товаров, работ и услуг для государственных
(муниципальных) нужд</t>
  </si>
  <si>
    <t>КОНТРОЛЬНЫЙ ОРГАН ЭРЗИНСКОГО КОЖУУНА РТ</t>
  </si>
  <si>
    <t>Муниципальная целевая программа "Комплектование книжных фондов муниципальных библиотек Эрзинского кожууна на 2013-2015 годы"</t>
  </si>
  <si>
    <t>01</t>
  </si>
  <si>
    <t>13</t>
  </si>
  <si>
    <t xml:space="preserve">   </t>
  </si>
  <si>
    <t>002 04 00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</si>
  <si>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</si>
  <si>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</si>
  <si>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</si>
  <si>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Общегосударственные вопросы</t>
  </si>
  <si>
    <t xml:space="preserve">  </t>
  </si>
  <si>
    <t xml:space="preserve">         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</si>
  <si>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</si>
  <si>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</si>
  <si>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О801</t>
  </si>
  <si>
    <t>О909</t>
  </si>
  <si>
    <t>ЗДРАВООХРАНЕНИЕ</t>
  </si>
  <si>
    <t>Мобилизационная и вневойсковая подготовка</t>
  </si>
  <si>
    <t>02</t>
  </si>
  <si>
    <t>03</t>
  </si>
  <si>
    <t>СРЕДСТВА МАССОВОЙ ИНФОРМАЦИИ</t>
  </si>
  <si>
    <t>Другие вопросы в области средств массовой информации</t>
  </si>
  <si>
    <t>О102</t>
  </si>
  <si>
    <t>О103</t>
  </si>
  <si>
    <t>О104</t>
  </si>
  <si>
    <t>О106</t>
  </si>
  <si>
    <t>О111</t>
  </si>
  <si>
    <t>О113</t>
  </si>
  <si>
    <t>О203</t>
  </si>
  <si>
    <t>О309</t>
  </si>
  <si>
    <t>О405</t>
  </si>
  <si>
    <t>О502</t>
  </si>
  <si>
    <t>О701</t>
  </si>
  <si>
    <t>О702</t>
  </si>
  <si>
    <t>О707</t>
  </si>
  <si>
    <t>О804</t>
  </si>
  <si>
    <t>Рз</t>
  </si>
  <si>
    <t>Пр</t>
  </si>
  <si>
    <t>Целевая
статья</t>
  </si>
  <si>
    <t>Вр</t>
  </si>
  <si>
    <t>Учреждения по обеспечению хозяйственного обслуживания</t>
  </si>
  <si>
    <t>Установление запрета на розничную продажу алкогольной продукции</t>
  </si>
  <si>
    <t>НАЦИОНАЛЬНАЯ БЕЗОПАСНОСТЬ И ПРАВООХРАНИТЕЛЬНАЯ 
БЕЗОПАСНОСТЬ</t>
  </si>
  <si>
    <t>Общеэкономические вопросы</t>
  </si>
  <si>
    <t>510 03 00</t>
  </si>
  <si>
    <t>Мероприятия в области строительства, архитектуры и градостроительства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</si>
  <si>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</si>
  <si>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</si>
  <si>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</si>
  <si>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</si>
  <si>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</si>
  <si>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</si>
  <si>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Исполнение судебных актов</t>
  </si>
  <si>
    <t xml:space="preserve">Исполнение судебных актов  РФ и мировых соглашений по возмещению вреда, 
причиненногов результате незаконных действий органов государственной власти (государственных органов) либо должностных лиц этих органов, а также в результате деятельности казенных учреждений </t>
  </si>
  <si>
    <t>Межбюджетные трансферты общего характера бюджетам субъектов РФ и
муниципальных образований</t>
  </si>
  <si>
    <t>Поддержка мер по обеспечению сбалансированности бюджетов сельских (городских) поселений</t>
  </si>
  <si>
    <t>Иные безвоздмездные и безвозратные перечисления</t>
  </si>
  <si>
    <t xml:space="preserve">Иные межбюджетные трансферты </t>
  </si>
  <si>
    <t>795 00 23</t>
  </si>
  <si>
    <t>Реализация государственных функций в области социальной 
политики</t>
  </si>
  <si>
    <t>Условно утвержденные расходы</t>
  </si>
  <si>
    <t>ВСЕГО</t>
  </si>
  <si>
    <t>Развитие общего образования в сфере культуры и искусства</t>
  </si>
  <si>
    <t>Подпрограмма "Библиотечное обслуживание населения"</t>
  </si>
  <si>
    <t xml:space="preserve">Культура </t>
  </si>
  <si>
    <t>Подпрограмма "Организация досуга и предоставление услуг оганизаций культуры"</t>
  </si>
  <si>
    <t>Социальная защита семьи и детей</t>
  </si>
  <si>
    <t>Подпрограмма "Социальная поддержка и реабилитация граждан отдельных категорий и пожилого возраста"</t>
  </si>
  <si>
    <t>Подпрограмма "Профилактика социального сиротства и семейного неблагополучия"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</si>
  <si>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ФЗ от 19 мая 1995 года "81-ФЗ "О государственных пособиях гражданам, имеющим детей".</t>
  </si>
  <si>
    <t>Развитие физической культуры и спорта</t>
  </si>
  <si>
    <t>"Развитие физической культуры и спорта"</t>
  </si>
  <si>
    <t>Подпрограмма "Развитие национальных видов спорта"</t>
  </si>
  <si>
    <t>Подпрограмма "Спортивная элита"</t>
  </si>
  <si>
    <t>Подпрограмма "Неотложные меры борьбы с туберкулезом"</t>
  </si>
  <si>
    <t>Подпрограмма "Неотложные меры по предупреждению групповой заболеваемости вирусного гепатита "А" среди организационных детей"</t>
  </si>
  <si>
    <t>Подпрограмма "Развитие дошкольного образования"</t>
  </si>
  <si>
    <t>Подпрограмма "Развитие общего образования"</t>
  </si>
  <si>
    <t>Подпрограмма "Развитие дополнительного образования"</t>
  </si>
  <si>
    <t>Подпрограма "Организация отдыха и оздоровления детей в летний период"</t>
  </si>
  <si>
    <t>Руководство и управление в сфере установленных функций органов местного самоуправления</t>
  </si>
  <si>
    <t>Учебно-методические кабинеты, центральные бухгалтерии, группы хозяйствееного обслуживания, учебные фильмотеки</t>
  </si>
  <si>
    <t>Другие вопросы в области национальной экономики</t>
  </si>
  <si>
    <t>Муниципальная программа "Энергосбережение и повышение энергетической эффективности."</t>
  </si>
  <si>
    <t>Муниципальная программа "Развитие туризма"</t>
  </si>
  <si>
    <t>Подпрограмма "Улучшение инвестиционного климата"</t>
  </si>
  <si>
    <t>Подпрограмма "Развитие малого и среднего предпринимательства"</t>
  </si>
  <si>
    <t>Подпрограмма "Развитие торговли"</t>
  </si>
  <si>
    <t>Подрограмма "Развитие внешэкономической деятельности"</t>
  </si>
  <si>
    <t>Обеспечение выборов и референдумов</t>
  </si>
  <si>
    <t>Школы - детские сады, школы начальные, неполные средние и средние</t>
  </si>
  <si>
    <t>Муниципальная программа "Развитие муниципальной службы и резерва управленческих кадров"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</si>
  <si>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</si>
  <si>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79 7 0019</t>
  </si>
  <si>
    <t>О1 5 0019</t>
  </si>
  <si>
    <t>Подпрограмма "Дополнительное образование и воспитание детей"</t>
  </si>
  <si>
    <t>О3 3 0019</t>
  </si>
  <si>
    <t>О5 2 7007</t>
  </si>
  <si>
    <t>О8 0 7015</t>
  </si>
  <si>
    <t>Муниципальная программа "Создание благоприятных условий для ведения бизнеса в Эрзинском кожууне"</t>
  </si>
  <si>
    <t>О2 3 7020</t>
  </si>
  <si>
    <t>О2 2 7020</t>
  </si>
  <si>
    <t>О2 1 7020</t>
  </si>
  <si>
    <t>О4 3 7020</t>
  </si>
  <si>
    <t>О5 3 7007</t>
  </si>
  <si>
    <t>О5 5 7007</t>
  </si>
  <si>
    <t>О5 6 7007</t>
  </si>
  <si>
    <t>Профессиональная подготовка, переподготовка и повышение квалификации</t>
  </si>
  <si>
    <t>О7 6 7012</t>
  </si>
  <si>
    <t>О7 7 7012</t>
  </si>
  <si>
    <t>О9 3 0000</t>
  </si>
  <si>
    <t>Муниципальная программа "Развитие здравоохранение Эрзинского кожууна на 2015 год и на плановый период 2016-2017 гг"</t>
  </si>
  <si>
    <t>О2 3 7004</t>
  </si>
  <si>
    <t>О2 4 7004</t>
  </si>
  <si>
    <t>О4 1 7020</t>
  </si>
  <si>
    <t>О4 2 7020</t>
  </si>
  <si>
    <t>Подпрограмма "Профилактика клещевого энцефалита среди населения"</t>
  </si>
  <si>
    <t>Уплата  иных платежей</t>
  </si>
  <si>
    <t>Безвоздмездные перечисления организациям, за исключением государственных и муниципальных организаций</t>
  </si>
  <si>
    <t>О5 4 7007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</si>
  <si>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</si>
  <si>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</si>
  <si>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 xml:space="preserve">           Республики Тыва на 2016 год."</t>
  </si>
  <si>
    <t>Взносы по обязательному социальному страхованию на выплаты по оплате труда работников и иные выплаты работникам казенных учрежднений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</si>
  <si>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</si>
  <si>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</si>
  <si>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</si>
  <si>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</si>
  <si>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</si>
  <si>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</si>
  <si>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Дотации</t>
  </si>
  <si>
    <t xml:space="preserve">Дотации на выравнивание бюджетной обеспеченности 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</si>
  <si>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</si>
  <si>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</si>
  <si>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</si>
  <si>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</si>
  <si>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налогов, сборов и иных платежей</t>
  </si>
  <si>
    <t>Уплата прочих налогов, сборов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</si>
  <si>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</si>
  <si>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Публичные нормативные социальные выплаты гражданам</t>
  </si>
  <si>
    <t>Сельское хозяйство и рыболовство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</si>
  <si>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</si>
  <si>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</si>
  <si>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</si>
  <si>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 xml:space="preserve">Процентные платежи по государственному долгу </t>
  </si>
  <si>
    <t>13 2 00 13000</t>
  </si>
  <si>
    <t>13 0 00 00000</t>
  </si>
  <si>
    <t>13 2 00 00000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</si>
  <si>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</si>
  <si>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</si>
  <si>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500</t>
  </si>
  <si>
    <t>Судебная система</t>
  </si>
  <si>
    <t>Благоустройство территорий поселений</t>
  </si>
  <si>
    <t>ПЕНСИОННОЕ ОБЕСПЕЧЕНИЕ</t>
  </si>
  <si>
    <t>Доплаты к пенсиям</t>
  </si>
  <si>
    <t>Доплаты к пенсиям муницпальных служащих</t>
  </si>
  <si>
    <t>87 2 00 76140</t>
  </si>
  <si>
    <t>О1 2 00 76020</t>
  </si>
  <si>
    <t>785 0 0 00000</t>
  </si>
  <si>
    <t>785 00 00110</t>
  </si>
  <si>
    <t>О1 100 76020</t>
  </si>
  <si>
    <t>О1 100 00590</t>
  </si>
  <si>
    <t>О1 200 00590</t>
  </si>
  <si>
    <t>О1 200 00000</t>
  </si>
  <si>
    <t>О1 200 76020</t>
  </si>
  <si>
    <t>О1 300 00590</t>
  </si>
  <si>
    <t>О1 400 00000</t>
  </si>
  <si>
    <t>О1 500 00000</t>
  </si>
  <si>
    <t>О1 500 00110</t>
  </si>
  <si>
    <t>О1 500 00190</t>
  </si>
  <si>
    <t>О1 600 00000</t>
  </si>
  <si>
    <t>О1 600 00110</t>
  </si>
  <si>
    <t>О1 600 00190</t>
  </si>
  <si>
    <t>О3 200 00590</t>
  </si>
  <si>
    <t>О3 100 00590</t>
  </si>
  <si>
    <t>О3 300 00000</t>
  </si>
  <si>
    <t>О3 300 00110</t>
  </si>
  <si>
    <t>О3 300 00190</t>
  </si>
  <si>
    <t>О3 400 00000</t>
  </si>
  <si>
    <t>О3 400 00110</t>
  </si>
  <si>
    <t>О3 400 00190</t>
  </si>
  <si>
    <t>О4 200 70190</t>
  </si>
  <si>
    <t xml:space="preserve"> О9 200 70010</t>
  </si>
  <si>
    <t xml:space="preserve"> О9 200 70020</t>
  </si>
  <si>
    <t>092 00 76050</t>
  </si>
  <si>
    <t>О4 200 00000</t>
  </si>
  <si>
    <t>О4 200 76060</t>
  </si>
  <si>
    <t>О4 100 00000</t>
  </si>
  <si>
    <t>О4 100 76070</t>
  </si>
  <si>
    <t>О4 200 76080</t>
  </si>
  <si>
    <t>О4 200 52500</t>
  </si>
  <si>
    <t>О4 100 53800</t>
  </si>
  <si>
    <t>О1 1 00 76090</t>
  </si>
  <si>
    <t>О4 300 00000</t>
  </si>
  <si>
    <t>О4 300 76040</t>
  </si>
  <si>
    <t>О4 200 76110</t>
  </si>
  <si>
    <t xml:space="preserve"> О6 200 76100</t>
  </si>
  <si>
    <t xml:space="preserve"> О6 200 00000</t>
  </si>
  <si>
    <t>О6 200 76130</t>
  </si>
  <si>
    <t>О6 200 00000</t>
  </si>
  <si>
    <t>О4 200 76030</t>
  </si>
  <si>
    <t>О4 200 76120</t>
  </si>
  <si>
    <t>О9 200 75060</t>
  </si>
  <si>
    <t>О7 100 75030</t>
  </si>
  <si>
    <t>О7 500 70140</t>
  </si>
  <si>
    <t>О9 100 70160</t>
  </si>
  <si>
    <t>О9 100 00000</t>
  </si>
  <si>
    <t>О8 000 75010</t>
  </si>
  <si>
    <t>О7 300 70100</t>
  </si>
  <si>
    <t>О2 300 00000</t>
  </si>
  <si>
    <t>О2 300 70200</t>
  </si>
  <si>
    <t>О1 400 75040</t>
  </si>
  <si>
    <t>О3 100 51440</t>
  </si>
  <si>
    <t>О4 300 00110</t>
  </si>
  <si>
    <t>О4 300 00190</t>
  </si>
  <si>
    <t>Компенсация на оплату жилых помещений, отопления и освещения педагогическим работникам, проживающими и работающим в сельской местности</t>
  </si>
  <si>
    <t>О9 100 75600</t>
  </si>
  <si>
    <t>О9 200 00000</t>
  </si>
  <si>
    <t>О9 200 00110</t>
  </si>
  <si>
    <t>О9 200 00190</t>
  </si>
  <si>
    <t>О9 100 40260</t>
  </si>
  <si>
    <t>О9 200 51200</t>
  </si>
  <si>
    <t>99 2 00 51180</t>
  </si>
  <si>
    <t>99 2 00 00000</t>
  </si>
  <si>
    <t>О7 600 70110</t>
  </si>
  <si>
    <t>1 010  070 060</t>
  </si>
  <si>
    <t>О8 50051480</t>
  </si>
  <si>
    <t xml:space="preserve">         к Постановлению администрации кожууна</t>
  </si>
  <si>
    <t>Меры социальной поддержки по оплате коммунальных услуг специалистам, работающим и проживающим в сельской местности</t>
  </si>
  <si>
    <t>О7 400 70120</t>
  </si>
  <si>
    <t>Иные выплаты населению</t>
  </si>
  <si>
    <t>О2 200 70040</t>
  </si>
  <si>
    <t>Субсидии юридическим лицам (кроме некоммерческих организаций), 
индивидуальным предпринимателям, физическим лицам - производителям товаров, работ, услуг</t>
  </si>
  <si>
    <t>О7 2 02 50970</t>
  </si>
  <si>
    <t>О7 2 02 75220</t>
  </si>
  <si>
    <t>НА 2016 ГОД .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</si>
  <si>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</si>
  <si>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
нормативных обязательств</t>
  </si>
  <si>
    <t>Пособия, компенсации, и иные социальгные выплаты  гражданам, кроме публичных нормативных обязательств</t>
  </si>
  <si>
    <t>О4 2525000</t>
  </si>
  <si>
    <t>О4 2 525000</t>
  </si>
  <si>
    <t>резервные средства</t>
  </si>
  <si>
    <t>Динамика изменений по ведомственной структуре расходов за 2017 год</t>
  </si>
  <si>
    <t xml:space="preserve">Утверждено  Решением ХП от 22.12.2016№119 </t>
  </si>
  <si>
    <t>Муниципальная программа "Устойчивое развитие сельских территорий на 2014-2017 годы и на период до 2020 года"</t>
  </si>
  <si>
    <t>Субсидии гражданам на приобретение жилья</t>
  </si>
  <si>
    <t>Муницпиальная программа " Обеспечение жильем молодых семей в Эрзинском</t>
  </si>
  <si>
    <t>кожууне на 2016-2020 годы"</t>
  </si>
  <si>
    <t>Соцальные выплаты гражданам, кроме публичных нормативных социальных выплат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</si>
  <si>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 услуг</t>
  </si>
  <si>
    <t>Безвозмездные перечисления организациям, за исключением государственных и муниципальных организаций</t>
  </si>
  <si>
    <t>Подпрограмма " Развитие национальных видов спорта"</t>
  </si>
  <si>
    <t>Муниципальная  программа "Развитие туризма в Эрзинском кожууне на 2015-2017 годы""</t>
  </si>
  <si>
    <t>Прочая закупка товароа, работ и услуг для государственных (муниципальных ) нужд</t>
  </si>
  <si>
    <t xml:space="preserve"> Решение ХП о внесении измен-ии от 31.03.2017 №10</t>
  </si>
  <si>
    <t>Субсидии(гранты в форме субсидий) на финансовое обеспечение затрат в связи с производством (реализации товаров)выполнением работ,оказанием услуг порядком (правилами)предоставления которых установлены требоване по последующим подтверждении их использования в соответствия  с условиями и целями предоставления)</t>
  </si>
  <si>
    <t>Муниципальная программа развития  сельского хозяйства и регулирования  рынкова сельскохозяйственной продукции,сырья и продовольствия в Эрзинском кожууне на 2016-2018г</t>
  </si>
  <si>
    <t xml:space="preserve">Закупка товаров работ и услуг для государственных(муниципальных) нужд </t>
  </si>
  <si>
    <t>Иные закупки товаров,работ и услуг для государственных(муниципальных)нужд</t>
  </si>
  <si>
    <t xml:space="preserve">Подпрограмма " Социальная поддержка и реабилитация граждан отдельных категорий и  </t>
  </si>
  <si>
    <t>Иные закупки товаров, работ и услуг для государственных нужд</t>
  </si>
  <si>
    <t>Муниципальная программа "Доступная среда" на 2017-2019 гг в Эрзинском кожуун</t>
  </si>
  <si>
    <t xml:space="preserve"> Решение ХП о внесении измен-ии от 18.08.2017 №30 </t>
  </si>
  <si>
    <t>Капитальные вложения в объекты государственной ( муниципальной) собственности</t>
  </si>
  <si>
    <t>Строительство (реконструкция) объектов недвижимого имущества государственными (муниципальными) учреждениями</t>
  </si>
  <si>
    <t>Бюджетные инвестиции в объекты капитального строительства государственной ( муниципальной) собственности</t>
  </si>
  <si>
    <t>Закупка товаров, работ и ус луг  для государственных ( муниципальных) нужд</t>
  </si>
  <si>
    <t>Иные выплаты персоналу ,за исключением фонда оплдаты труда</t>
  </si>
  <si>
    <t>Уплата иных платежей</t>
  </si>
  <si>
    <t>Подпрограмма Развитие животноводства в Эрзинском кожууне на 2016-2018гг</t>
  </si>
  <si>
    <t>С учетом изменений и дополнен.</t>
  </si>
  <si>
    <t>Муниципальная программа Эрзинского кожууна "О развитии земельно-имущественных отношений на территории Эрзинского кожууна на 2015-2017 годы</t>
  </si>
  <si>
    <t>Иные закупки товаров, работ и услуг для государстенных (муниципальных) нужд</t>
  </si>
  <si>
    <t xml:space="preserve"> По приложению № 7</t>
  </si>
  <si>
    <t>185,,9</t>
  </si>
  <si>
    <t>ОХРАНА СЕМЬИ и ДЕТСТВА</t>
  </si>
  <si>
    <t>Каптальные вложения в объекты государственной мунийипальной собственности</t>
  </si>
  <si>
    <t xml:space="preserve"> Решение ХП о внесении измен-ии от ..2017 № </t>
  </si>
  <si>
    <t>Субсидии бюджетным учреждением на финансовое обеспечение государственного и муниципального задания на оказания государственных муниципальных услуг</t>
  </si>
  <si>
    <t>Иные закупки товаров, работ и услуг для госдарственных ( муниципальных ) нужд</t>
  </si>
  <si>
    <t>08501R5190</t>
  </si>
  <si>
    <t>Закупка товаров, работ и 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</si>
</sst>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_р_."/>
    <numFmt numFmtId="190" formatCode="0.0000000"/>
    <numFmt numFmtId="191" formatCode="0.000000"/>
    <numFmt numFmtId="192" formatCode="0.00000000"/>
    <numFmt numFmtId="193" formatCode="0.0;[Red]0.0"/>
    <numFmt numFmtId="194" formatCode="#,##0.00&quot;р.&quot;"/>
    <numFmt numFmtId="195" formatCode="#,##0.0&quot;р.&quot;"/>
    <numFmt numFmtId="196" formatCode="#,##0&quot;р.&quot;"/>
    <numFmt numFmtId="197" formatCode="#,##0.000&quot;р.&quot;"/>
    <numFmt numFmtId="198" formatCode="#,##0_р_."/>
    <numFmt numFmtId="199" formatCode="#,##0.00_р_."/>
    <numFmt numFmtId="200" formatCode="#,##0.000_р_."/>
    <numFmt numFmtId="201" formatCode="#,##0.0000&quot;р.&quot;"/>
    <numFmt numFmtId="202" formatCode="#,##0.0"/>
    <numFmt numFmtId="203" formatCode="#,##0.000"/>
    <numFmt numFmtId="204" formatCode="#,##0.0000"/>
    <numFmt numFmtId="205" formatCode="0.0%"/>
    <numFmt numFmtId="206" formatCode="#,##0.0000_р_."/>
    <numFmt numFmtId="207" formatCode="#\ ##0.00;[Red]\-#\ ##0.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.5"/>
      <name val="Verdan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center" vertical="center" wrapText="1"/>
    </xf>
    <xf numFmtId="4" fontId="4" fillId="0" borderId="0" xfId="54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wrapText="1"/>
    </xf>
    <xf numFmtId="199" fontId="4" fillId="0" borderId="0" xfId="0" applyNumberFormat="1" applyFont="1" applyAlignment="1">
      <alignment horizontal="center"/>
    </xf>
    <xf numFmtId="19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175" fontId="4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 indent="1"/>
    </xf>
    <xf numFmtId="0" fontId="3" fillId="34" borderId="0" xfId="0" applyFont="1" applyFill="1" applyAlignment="1">
      <alignment horizontal="left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 indent="1"/>
    </xf>
    <xf numFmtId="0" fontId="9" fillId="0" borderId="0" xfId="53" applyNumberFormat="1" applyFont="1" applyFill="1" applyBorder="1" applyAlignment="1">
      <alignment horizontal="left" vertical="center" wrapText="1" inden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justify"/>
    </xf>
    <xf numFmtId="3" fontId="9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16" fillId="35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199" fontId="3" fillId="35" borderId="10" xfId="0" applyNumberFormat="1" applyFont="1" applyFill="1" applyBorder="1" applyAlignment="1">
      <alignment horizontal="center"/>
    </xf>
    <xf numFmtId="199" fontId="3" fillId="36" borderId="10" xfId="0" applyNumberFormat="1" applyFont="1" applyFill="1" applyBorder="1" applyAlignment="1">
      <alignment horizontal="center"/>
    </xf>
    <xf numFmtId="199" fontId="14" fillId="35" borderId="10" xfId="0" applyNumberFormat="1" applyFont="1" applyFill="1" applyBorder="1" applyAlignment="1">
      <alignment horizontal="center"/>
    </xf>
    <xf numFmtId="199" fontId="14" fillId="36" borderId="10" xfId="0" applyNumberFormat="1" applyFont="1" applyFill="1" applyBorder="1" applyAlignment="1">
      <alignment horizontal="center"/>
    </xf>
    <xf numFmtId="199" fontId="4" fillId="35" borderId="10" xfId="0" applyNumberFormat="1" applyFont="1" applyFill="1" applyBorder="1" applyAlignment="1">
      <alignment horizontal="center"/>
    </xf>
    <xf numFmtId="199" fontId="4" fillId="36" borderId="10" xfId="0" applyNumberFormat="1" applyFont="1" applyFill="1" applyBorder="1" applyAlignment="1">
      <alignment horizontal="center"/>
    </xf>
    <xf numFmtId="199" fontId="5" fillId="35" borderId="10" xfId="0" applyNumberFormat="1" applyFont="1" applyFill="1" applyBorder="1" applyAlignment="1">
      <alignment horizontal="center"/>
    </xf>
    <xf numFmtId="199" fontId="5" fillId="36" borderId="10" xfId="0" applyNumberFormat="1" applyFont="1" applyFill="1" applyBorder="1" applyAlignment="1">
      <alignment horizontal="center"/>
    </xf>
    <xf numFmtId="199" fontId="15" fillId="35" borderId="10" xfId="0" applyNumberFormat="1" applyFont="1" applyFill="1" applyBorder="1" applyAlignment="1">
      <alignment horizontal="center"/>
    </xf>
    <xf numFmtId="199" fontId="15" fillId="36" borderId="10" xfId="0" applyNumberFormat="1" applyFont="1" applyFill="1" applyBorder="1" applyAlignment="1">
      <alignment horizontal="center"/>
    </xf>
    <xf numFmtId="199" fontId="4" fillId="35" borderId="10" xfId="0" applyNumberFormat="1" applyFont="1" applyFill="1" applyBorder="1" applyAlignment="1">
      <alignment horizontal="center" vertical="center" wrapText="1"/>
    </xf>
    <xf numFmtId="199" fontId="4" fillId="36" borderId="10" xfId="0" applyNumberFormat="1" applyFont="1" applyFill="1" applyBorder="1" applyAlignment="1">
      <alignment horizontal="center" vertical="center" wrapText="1"/>
    </xf>
    <xf numFmtId="199" fontId="13" fillId="35" borderId="10" xfId="0" applyNumberFormat="1" applyFont="1" applyFill="1" applyBorder="1" applyAlignment="1">
      <alignment horizontal="center"/>
    </xf>
    <xf numFmtId="199" fontId="13" fillId="36" borderId="10" xfId="0" applyNumberFormat="1" applyFont="1" applyFill="1" applyBorder="1" applyAlignment="1">
      <alignment horizontal="center"/>
    </xf>
    <xf numFmtId="199" fontId="6" fillId="35" borderId="10" xfId="0" applyNumberFormat="1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0" fontId="3" fillId="35" borderId="10" xfId="0" applyNumberFormat="1" applyFont="1" applyFill="1" applyBorder="1" applyAlignment="1">
      <alignment horizontal="center"/>
    </xf>
    <xf numFmtId="200" fontId="3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9" fontId="0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99" fontId="3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финпо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627"/>
  <sheetViews>
    <sheetView tabSelected="1" zoomScalePageLayoutView="0" workbookViewId="0" topLeftCell="E7">
      <pane xSplit="1" ySplit="4" topLeftCell="F616" activePane="bottomRight" state="frozen"/>
      <selection pane="topLeft" activeCell="E7" sqref="E7"/>
      <selection pane="topRight" activeCell="F7" sqref="F7"/>
      <selection pane="bottomLeft" activeCell="E9" sqref="E9"/>
      <selection pane="bottomRight" activeCell="K601" sqref="K601:O601"/>
    </sheetView>
  </sheetViews>
  <sheetFormatPr defaultColWidth="9.00390625" defaultRowHeight="12.75"/>
  <cols>
    <col min="1" max="1" width="9.25390625" style="4" hidden="1" customWidth="1"/>
    <col min="2" max="4" width="11.125" style="4" hidden="1" customWidth="1"/>
    <col min="5" max="5" width="74.125" style="0" customWidth="1"/>
    <col min="6" max="8" width="7.75390625" style="1" customWidth="1"/>
    <col min="9" max="9" width="11.375" style="1" customWidth="1"/>
    <col min="10" max="10" width="7.75390625" style="1" customWidth="1"/>
    <col min="11" max="11" width="12.875" style="21" customWidth="1"/>
    <col min="12" max="12" width="12.25390625" style="4" customWidth="1"/>
    <col min="13" max="13" width="12.375" style="26" customWidth="1"/>
    <col min="14" max="14" width="12.75390625" style="26" customWidth="1"/>
    <col min="15" max="15" width="12.25390625" style="26" customWidth="1"/>
    <col min="16" max="16" width="9.125" style="26" customWidth="1"/>
  </cols>
  <sheetData>
    <row r="1" spans="5:12" ht="12.75">
      <c r="E1" s="93" t="s">
        <v>42</v>
      </c>
      <c r="F1" s="93"/>
      <c r="G1" s="93"/>
      <c r="H1" s="93"/>
      <c r="I1" s="93"/>
      <c r="J1" s="93"/>
      <c r="K1" s="93"/>
      <c r="L1" s="93"/>
    </row>
    <row r="2" spans="5:12" ht="12.75">
      <c r="E2" s="93" t="s">
        <v>311</v>
      </c>
      <c r="F2" s="93"/>
      <c r="G2" s="93"/>
      <c r="H2" s="93"/>
      <c r="I2" s="93"/>
      <c r="J2" s="93"/>
      <c r="K2" s="93"/>
      <c r="L2" s="93"/>
    </row>
    <row r="3" spans="5:12" ht="12.75">
      <c r="E3" s="93" t="s">
        <v>47</v>
      </c>
      <c r="F3" s="93"/>
      <c r="G3" s="93"/>
      <c r="H3" s="93"/>
      <c r="I3" s="93"/>
      <c r="J3" s="93"/>
      <c r="K3" s="93"/>
      <c r="L3" s="93"/>
    </row>
    <row r="4" spans="5:12" ht="12.75">
      <c r="E4" s="93" t="s">
        <v>206</v>
      </c>
      <c r="F4" s="93"/>
      <c r="G4" s="93"/>
      <c r="H4" s="93"/>
      <c r="I4" s="93"/>
      <c r="J4" s="93"/>
      <c r="K4" s="93"/>
      <c r="L4" s="93"/>
    </row>
    <row r="5" spans="5:11" ht="14.25">
      <c r="E5" s="92" t="s">
        <v>51</v>
      </c>
      <c r="F5" s="92"/>
      <c r="G5" s="92"/>
      <c r="H5" s="92"/>
      <c r="I5" s="92"/>
      <c r="J5" s="92"/>
      <c r="K5" s="92"/>
    </row>
    <row r="6" spans="5:11" ht="14.25">
      <c r="E6" s="92" t="s">
        <v>319</v>
      </c>
      <c r="F6" s="92"/>
      <c r="G6" s="92"/>
      <c r="H6" s="92"/>
      <c r="I6" s="92"/>
      <c r="J6" s="92"/>
      <c r="K6" s="92"/>
    </row>
    <row r="7" spans="5:11" ht="14.25">
      <c r="E7" s="17"/>
      <c r="F7" s="17"/>
      <c r="G7" s="17"/>
      <c r="H7" s="17"/>
      <c r="I7" s="17"/>
      <c r="J7" s="17"/>
      <c r="K7" s="17"/>
    </row>
    <row r="8" spans="5:15" ht="14.25">
      <c r="E8" s="90" t="s">
        <v>326</v>
      </c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5:11" ht="14.25">
      <c r="E9" s="17"/>
      <c r="F9" s="17"/>
      <c r="G9" s="17"/>
      <c r="H9" s="17"/>
      <c r="I9" s="17"/>
      <c r="J9" s="17"/>
      <c r="K9" s="17"/>
    </row>
    <row r="10" spans="5:16" ht="50.25" customHeight="1">
      <c r="E10" s="62" t="s">
        <v>43</v>
      </c>
      <c r="F10" s="62" t="s">
        <v>41</v>
      </c>
      <c r="G10" s="62" t="s">
        <v>120</v>
      </c>
      <c r="H10" s="62" t="s">
        <v>121</v>
      </c>
      <c r="I10" s="63" t="s">
        <v>122</v>
      </c>
      <c r="J10" s="62" t="s">
        <v>123</v>
      </c>
      <c r="K10" s="71" t="s">
        <v>327</v>
      </c>
      <c r="L10" s="71" t="s">
        <v>338</v>
      </c>
      <c r="M10" s="71" t="s">
        <v>346</v>
      </c>
      <c r="N10" s="71" t="s">
        <v>361</v>
      </c>
      <c r="O10" s="71" t="s">
        <v>354</v>
      </c>
      <c r="P10" s="26" t="s">
        <v>357</v>
      </c>
    </row>
    <row r="11" spans="5:15" ht="14.25">
      <c r="E11" s="61" t="s">
        <v>145</v>
      </c>
      <c r="F11" s="43"/>
      <c r="G11" s="43"/>
      <c r="H11" s="43"/>
      <c r="I11" s="44"/>
      <c r="J11" s="43"/>
      <c r="K11" s="82">
        <v>382767.3</v>
      </c>
      <c r="L11" s="83">
        <v>0</v>
      </c>
      <c r="M11" s="83">
        <v>1639.4</v>
      </c>
      <c r="N11" s="83">
        <v>487.5</v>
      </c>
      <c r="O11" s="82">
        <v>384894.2</v>
      </c>
    </row>
    <row r="12" spans="5:15" ht="14.25">
      <c r="E12" s="45"/>
      <c r="F12" s="43"/>
      <c r="G12" s="43"/>
      <c r="H12" s="43"/>
      <c r="I12" s="44"/>
      <c r="J12" s="43"/>
      <c r="K12" s="82"/>
      <c r="L12" s="73"/>
      <c r="M12" s="73"/>
      <c r="N12" s="73"/>
      <c r="O12" s="82"/>
    </row>
    <row r="13" spans="5:15" ht="12.75">
      <c r="E13" s="3" t="s">
        <v>53</v>
      </c>
      <c r="F13" s="2">
        <v>870</v>
      </c>
      <c r="G13" s="2"/>
      <c r="H13" s="4"/>
      <c r="I13" s="4"/>
      <c r="J13" s="4"/>
      <c r="K13" s="76">
        <v>31175.6</v>
      </c>
      <c r="L13" s="77">
        <v>1428.3</v>
      </c>
      <c r="M13" s="77">
        <v>351.9</v>
      </c>
      <c r="N13" s="77">
        <v>89.3</v>
      </c>
      <c r="O13" s="76">
        <f>SUM(K13:N13)</f>
        <v>33045.1</v>
      </c>
    </row>
    <row r="14" spans="2:15" ht="25.5">
      <c r="B14" s="4">
        <v>2013</v>
      </c>
      <c r="C14" s="4">
        <v>2014</v>
      </c>
      <c r="D14" s="4">
        <v>2015</v>
      </c>
      <c r="E14" s="7" t="s">
        <v>23</v>
      </c>
      <c r="F14" s="2">
        <v>870</v>
      </c>
      <c r="G14" s="2"/>
      <c r="H14" s="2"/>
      <c r="I14" s="2"/>
      <c r="J14" s="2"/>
      <c r="K14" s="76">
        <f>K15</f>
        <v>1286</v>
      </c>
      <c r="L14" s="77">
        <f>L15</f>
        <v>0</v>
      </c>
      <c r="M14" s="77">
        <f>M15</f>
        <v>0</v>
      </c>
      <c r="N14" s="77"/>
      <c r="O14" s="76">
        <v>1286</v>
      </c>
    </row>
    <row r="15" spans="1:15" ht="12.75">
      <c r="A15" s="4" t="s">
        <v>106</v>
      </c>
      <c r="B15" s="29" t="e">
        <f>+#REF!</f>
        <v>#REF!</v>
      </c>
      <c r="C15" s="29" t="e">
        <f>+#REF!</f>
        <v>#REF!</v>
      </c>
      <c r="D15" s="29" t="e">
        <f>+#REF!</f>
        <v>#REF!</v>
      </c>
      <c r="E15" s="7" t="s">
        <v>21</v>
      </c>
      <c r="F15" s="4">
        <v>870</v>
      </c>
      <c r="G15" s="4" t="s">
        <v>7</v>
      </c>
      <c r="H15" s="4" t="s">
        <v>14</v>
      </c>
      <c r="I15" s="4" t="s">
        <v>242</v>
      </c>
      <c r="J15" s="4"/>
      <c r="K15" s="72">
        <v>1286</v>
      </c>
      <c r="L15" s="73">
        <v>0</v>
      </c>
      <c r="M15" s="73">
        <v>0</v>
      </c>
      <c r="N15" s="73"/>
      <c r="O15" s="72">
        <v>1286</v>
      </c>
    </row>
    <row r="16" spans="1:17" ht="40.5" customHeight="1">
      <c r="A16" s="4" t="s">
        <v>107</v>
      </c>
      <c r="B16" s="11" t="e">
        <f>+#REF!+#REF!+#REF!</f>
        <v>#REF!</v>
      </c>
      <c r="C16" s="11" t="e">
        <f>+#REF!+#REF!+#REF!</f>
        <v>#REF!</v>
      </c>
      <c r="D16" s="11" t="e">
        <f>+#REF!+#REF!+#REF!</f>
        <v>#REF!</v>
      </c>
      <c r="E16" s="7" t="s">
        <v>59</v>
      </c>
      <c r="F16" s="4">
        <v>870</v>
      </c>
      <c r="G16" s="4" t="s">
        <v>7</v>
      </c>
      <c r="H16" s="4" t="s">
        <v>14</v>
      </c>
      <c r="I16" s="4" t="s">
        <v>243</v>
      </c>
      <c r="J16" s="4">
        <v>100</v>
      </c>
      <c r="K16" s="72">
        <f>+K17</f>
        <v>1286</v>
      </c>
      <c r="L16" s="73">
        <f>+L17</f>
        <v>0</v>
      </c>
      <c r="M16" s="73">
        <f>+M17</f>
        <v>0</v>
      </c>
      <c r="N16" s="73"/>
      <c r="O16" s="72">
        <v>1286</v>
      </c>
      <c r="Q16" s="70"/>
    </row>
    <row r="17" spans="1:15" ht="12.75">
      <c r="A17" s="4" t="s">
        <v>108</v>
      </c>
      <c r="B17" s="29" t="e">
        <f>+#REF!</f>
        <v>#REF!</v>
      </c>
      <c r="C17" s="29" t="e">
        <f>+#REF!</f>
        <v>#REF!</v>
      </c>
      <c r="D17" s="29" t="e">
        <f>+#REF!</f>
        <v>#REF!</v>
      </c>
      <c r="E17" s="7" t="s">
        <v>60</v>
      </c>
      <c r="F17" s="4">
        <v>870</v>
      </c>
      <c r="G17" s="4" t="s">
        <v>7</v>
      </c>
      <c r="H17" s="4" t="s">
        <v>14</v>
      </c>
      <c r="I17" s="4" t="s">
        <v>243</v>
      </c>
      <c r="J17" s="4">
        <v>120</v>
      </c>
      <c r="K17" s="72">
        <v>1286</v>
      </c>
      <c r="L17" s="73">
        <f>+L18+L19</f>
        <v>0</v>
      </c>
      <c r="M17" s="73">
        <f>+M18+M19</f>
        <v>0</v>
      </c>
      <c r="N17" s="73"/>
      <c r="O17" s="72">
        <v>1286</v>
      </c>
    </row>
    <row r="18" spans="1:15" ht="12.75">
      <c r="A18" s="4" t="s">
        <v>109</v>
      </c>
      <c r="B18" s="11" t="e">
        <f>+#REF!+#REF!</f>
        <v>#REF!</v>
      </c>
      <c r="C18" s="11" t="e">
        <f>+#REF!+#REF!</f>
        <v>#REF!</v>
      </c>
      <c r="D18" s="11" t="e">
        <f>+#REF!+#REF!</f>
        <v>#REF!</v>
      </c>
      <c r="E18" s="54" t="s">
        <v>208</v>
      </c>
      <c r="F18" s="4">
        <v>870</v>
      </c>
      <c r="G18" s="4" t="s">
        <v>7</v>
      </c>
      <c r="H18" s="4" t="s">
        <v>14</v>
      </c>
      <c r="I18" s="4" t="s">
        <v>243</v>
      </c>
      <c r="J18" s="4">
        <v>121</v>
      </c>
      <c r="K18" s="72">
        <v>983.6</v>
      </c>
      <c r="L18" s="73"/>
      <c r="M18" s="73"/>
      <c r="N18" s="73"/>
      <c r="O18" s="72">
        <v>983.6</v>
      </c>
    </row>
    <row r="19" spans="2:15" ht="25.5">
      <c r="B19" s="11"/>
      <c r="C19" s="11"/>
      <c r="D19" s="11"/>
      <c r="E19" s="54" t="s">
        <v>209</v>
      </c>
      <c r="F19" s="4">
        <v>870</v>
      </c>
      <c r="G19" s="4" t="s">
        <v>7</v>
      </c>
      <c r="H19" s="4" t="s">
        <v>14</v>
      </c>
      <c r="I19" s="4" t="s">
        <v>243</v>
      </c>
      <c r="J19" s="4">
        <v>129</v>
      </c>
      <c r="K19" s="72">
        <v>302.4</v>
      </c>
      <c r="L19" s="73"/>
      <c r="M19" s="73"/>
      <c r="N19" s="73"/>
      <c r="O19" s="72">
        <v>302.4</v>
      </c>
    </row>
    <row r="20" spans="1:15" ht="25.5">
      <c r="A20" s="4" t="s">
        <v>110</v>
      </c>
      <c r="B20" s="29" t="e">
        <f>+#REF!</f>
        <v>#REF!</v>
      </c>
      <c r="C20" s="29" t="e">
        <f>+#REF!</f>
        <v>#REF!</v>
      </c>
      <c r="D20" s="29" t="e">
        <f>+#REF!</f>
        <v>#REF!</v>
      </c>
      <c r="E20" s="7" t="s">
        <v>20</v>
      </c>
      <c r="F20" s="2">
        <v>870</v>
      </c>
      <c r="G20" s="2" t="s">
        <v>7</v>
      </c>
      <c r="H20" s="2"/>
      <c r="I20" s="2"/>
      <c r="J20" s="2"/>
      <c r="K20" s="76">
        <v>12582.6</v>
      </c>
      <c r="L20" s="77">
        <v>460.8</v>
      </c>
      <c r="M20" s="77"/>
      <c r="N20" s="77">
        <v>-529.8</v>
      </c>
      <c r="O20" s="76">
        <f>SUM(K20:N20)</f>
        <v>12513.6</v>
      </c>
    </row>
    <row r="21" spans="1:15" ht="12.75">
      <c r="A21" s="4" t="s">
        <v>111</v>
      </c>
      <c r="B21" s="29" t="e">
        <f>+#REF!</f>
        <v>#REF!</v>
      </c>
      <c r="C21" s="29" t="e">
        <f>+#REF!</f>
        <v>#REF!</v>
      </c>
      <c r="D21" s="29" t="e">
        <f>+#REF!</f>
        <v>#REF!</v>
      </c>
      <c r="E21" s="6" t="s">
        <v>12</v>
      </c>
      <c r="F21" s="4">
        <v>870</v>
      </c>
      <c r="G21" s="4" t="s">
        <v>7</v>
      </c>
      <c r="H21" s="4" t="s">
        <v>17</v>
      </c>
      <c r="I21" s="59">
        <v>7860000000</v>
      </c>
      <c r="J21" s="4"/>
      <c r="K21" s="72">
        <v>12582.6</v>
      </c>
      <c r="L21" s="73">
        <v>460.8</v>
      </c>
      <c r="M21" s="73"/>
      <c r="N21" s="73">
        <v>-529.8</v>
      </c>
      <c r="O21" s="72">
        <v>12513.6</v>
      </c>
    </row>
    <row r="22" spans="1:15" ht="38.25">
      <c r="A22" s="4" t="s">
        <v>112</v>
      </c>
      <c r="B22" s="29" t="e">
        <f>+#REF!</f>
        <v>#REF!</v>
      </c>
      <c r="C22" s="29" t="e">
        <f>+#REF!</f>
        <v>#REF!</v>
      </c>
      <c r="D22" s="29" t="e">
        <f>+#REF!</f>
        <v>#REF!</v>
      </c>
      <c r="E22" s="7" t="s">
        <v>176</v>
      </c>
      <c r="F22" s="4">
        <v>870</v>
      </c>
      <c r="G22" s="4" t="s">
        <v>7</v>
      </c>
      <c r="H22" s="4" t="s">
        <v>17</v>
      </c>
      <c r="I22" s="58">
        <v>7860000110</v>
      </c>
      <c r="J22" s="4">
        <v>100</v>
      </c>
      <c r="K22" s="72">
        <v>7208.3</v>
      </c>
      <c r="L22" s="73">
        <f>+L23</f>
        <v>0</v>
      </c>
      <c r="M22" s="73">
        <f>+M23</f>
        <v>0</v>
      </c>
      <c r="N22" s="73"/>
      <c r="O22" s="72">
        <v>7208.3</v>
      </c>
    </row>
    <row r="23" spans="1:15" ht="12.75">
      <c r="A23" s="4" t="s">
        <v>113</v>
      </c>
      <c r="B23" s="29" t="e">
        <f>+#REF!</f>
        <v>#REF!</v>
      </c>
      <c r="C23" s="29" t="e">
        <f>+#REF!</f>
        <v>#REF!</v>
      </c>
      <c r="D23" s="29" t="e">
        <f>+#REF!</f>
        <v>#REF!</v>
      </c>
      <c r="E23" s="7" t="s">
        <v>60</v>
      </c>
      <c r="F23" s="4">
        <v>870</v>
      </c>
      <c r="G23" s="4" t="s">
        <v>7</v>
      </c>
      <c r="H23" s="4" t="s">
        <v>17</v>
      </c>
      <c r="I23" s="58">
        <v>7860000110</v>
      </c>
      <c r="J23" s="4">
        <v>120</v>
      </c>
      <c r="K23" s="72">
        <v>7208.3</v>
      </c>
      <c r="L23" s="73">
        <f>+L24+L25+L26</f>
        <v>0</v>
      </c>
      <c r="M23" s="73">
        <f>+M24+M25+M26</f>
        <v>0</v>
      </c>
      <c r="N23" s="73"/>
      <c r="O23" s="72">
        <v>7208.3</v>
      </c>
    </row>
    <row r="24" spans="1:15" ht="12.75">
      <c r="A24" s="4" t="s">
        <v>114</v>
      </c>
      <c r="B24" s="29" t="e">
        <f>+#REF!</f>
        <v>#REF!</v>
      </c>
      <c r="C24" s="29" t="e">
        <f>+#REF!</f>
        <v>#REF!</v>
      </c>
      <c r="D24" s="29" t="e">
        <f>+#REF!</f>
        <v>#REF!</v>
      </c>
      <c r="E24" s="54" t="s">
        <v>208</v>
      </c>
      <c r="F24" s="4">
        <v>870</v>
      </c>
      <c r="G24" s="4" t="s">
        <v>7</v>
      </c>
      <c r="H24" s="4" t="s">
        <v>17</v>
      </c>
      <c r="I24" s="58">
        <v>7860000110</v>
      </c>
      <c r="J24" s="4">
        <v>121</v>
      </c>
      <c r="K24" s="72">
        <v>5593</v>
      </c>
      <c r="L24" s="73"/>
      <c r="M24" s="73"/>
      <c r="N24" s="73"/>
      <c r="O24" s="72">
        <v>5593</v>
      </c>
    </row>
    <row r="25" spans="1:15" ht="12.75">
      <c r="A25" s="4" t="s">
        <v>49</v>
      </c>
      <c r="B25" s="29" t="e">
        <f>+#REF!</f>
        <v>#REF!</v>
      </c>
      <c r="C25" s="29" t="e">
        <f>+#REF!</f>
        <v>#REF!</v>
      </c>
      <c r="D25" s="29" t="e">
        <f>+#REF!</f>
        <v>#REF!</v>
      </c>
      <c r="E25" s="54" t="s">
        <v>210</v>
      </c>
      <c r="F25" s="4">
        <v>870</v>
      </c>
      <c r="G25" s="4" t="s">
        <v>7</v>
      </c>
      <c r="H25" s="4" t="s">
        <v>17</v>
      </c>
      <c r="I25" s="58">
        <v>7860000190</v>
      </c>
      <c r="J25" s="4">
        <v>112</v>
      </c>
      <c r="K25" s="72">
        <v>0</v>
      </c>
      <c r="L25" s="73"/>
      <c r="M25" s="73"/>
      <c r="N25" s="73"/>
      <c r="O25" s="72">
        <v>0</v>
      </c>
    </row>
    <row r="26" spans="2:15" ht="25.5">
      <c r="B26" s="29"/>
      <c r="C26" s="29"/>
      <c r="D26" s="29"/>
      <c r="E26" s="7" t="s">
        <v>207</v>
      </c>
      <c r="F26" s="4">
        <v>870</v>
      </c>
      <c r="G26" s="4" t="s">
        <v>7</v>
      </c>
      <c r="H26" s="4" t="s">
        <v>17</v>
      </c>
      <c r="I26" s="58">
        <v>7860000110</v>
      </c>
      <c r="J26" s="4">
        <v>129</v>
      </c>
      <c r="K26" s="72">
        <v>1615.3</v>
      </c>
      <c r="L26" s="73"/>
      <c r="M26" s="73"/>
      <c r="N26" s="73"/>
      <c r="O26" s="72">
        <v>1615.3</v>
      </c>
    </row>
    <row r="27" spans="1:16" ht="12.75" customHeight="1">
      <c r="A27" s="4" t="s">
        <v>115</v>
      </c>
      <c r="B27" s="29" t="e">
        <f>+#REF!</f>
        <v>#REF!</v>
      </c>
      <c r="C27" s="29" t="e">
        <f>+#REF!</f>
        <v>#REF!</v>
      </c>
      <c r="D27" s="29" t="e">
        <f>+#REF!</f>
        <v>#REF!</v>
      </c>
      <c r="E27" s="7" t="s">
        <v>211</v>
      </c>
      <c r="F27" s="4">
        <v>870</v>
      </c>
      <c r="G27" s="4" t="s">
        <v>7</v>
      </c>
      <c r="H27" s="4" t="s">
        <v>17</v>
      </c>
      <c r="I27" s="58">
        <v>7860000190</v>
      </c>
      <c r="J27" s="4">
        <v>200</v>
      </c>
      <c r="K27" s="72">
        <v>5374.3</v>
      </c>
      <c r="L27" s="73">
        <v>-45.9</v>
      </c>
      <c r="M27" s="73">
        <v>19.6</v>
      </c>
      <c r="N27" s="73">
        <v>109</v>
      </c>
      <c r="O27" s="72">
        <f>SUM(K27:N27)</f>
        <v>5457.000000000001</v>
      </c>
      <c r="P27" s="26">
        <v>4610.1</v>
      </c>
    </row>
    <row r="28" spans="1:16" ht="25.5">
      <c r="A28" s="4" t="s">
        <v>116</v>
      </c>
      <c r="B28" s="29" t="e">
        <f>+#REF!</f>
        <v>#REF!</v>
      </c>
      <c r="C28" s="29" t="e">
        <f>+#REF!</f>
        <v>#REF!</v>
      </c>
      <c r="D28" s="29" t="e">
        <f>+#REF!</f>
        <v>#REF!</v>
      </c>
      <c r="E28" s="7" t="s">
        <v>83</v>
      </c>
      <c r="F28" s="4">
        <v>870</v>
      </c>
      <c r="G28" s="4" t="s">
        <v>7</v>
      </c>
      <c r="H28" s="4" t="s">
        <v>17</v>
      </c>
      <c r="I28" s="58">
        <v>7860000190</v>
      </c>
      <c r="J28" s="4">
        <v>240</v>
      </c>
      <c r="K28" s="72">
        <v>5374.3</v>
      </c>
      <c r="L28" s="73">
        <v>-45.9</v>
      </c>
      <c r="M28" s="73">
        <v>19.6</v>
      </c>
      <c r="N28" s="73">
        <v>109</v>
      </c>
      <c r="O28" s="72">
        <f>SUM(K28:N28)</f>
        <v>5457.000000000001</v>
      </c>
      <c r="P28" s="26">
        <v>4610.1</v>
      </c>
    </row>
    <row r="29" spans="1:16" ht="12.75" customHeight="1">
      <c r="A29" s="4" t="s">
        <v>117</v>
      </c>
      <c r="B29" s="11" t="e">
        <f>+#REF!+#REF!+#REF!</f>
        <v>#REF!</v>
      </c>
      <c r="C29" s="11" t="e">
        <f>+#REF!+#REF!+#REF!</f>
        <v>#REF!</v>
      </c>
      <c r="D29" s="11" t="e">
        <f>+#REF!+#REF!+#REF!</f>
        <v>#REF!</v>
      </c>
      <c r="E29" s="7" t="s">
        <v>212</v>
      </c>
      <c r="F29" s="4">
        <v>870</v>
      </c>
      <c r="G29" s="4" t="s">
        <v>7</v>
      </c>
      <c r="H29" s="4" t="s">
        <v>17</v>
      </c>
      <c r="I29" s="58">
        <v>7860000190</v>
      </c>
      <c r="J29" s="4">
        <v>242</v>
      </c>
      <c r="K29" s="72">
        <v>166.6</v>
      </c>
      <c r="L29" s="73">
        <v>-15.9</v>
      </c>
      <c r="M29" s="73">
        <v>77.1</v>
      </c>
      <c r="N29" s="73">
        <v>106.5</v>
      </c>
      <c r="O29" s="72">
        <f>SUM(K29:N29)</f>
        <v>334.29999999999995</v>
      </c>
      <c r="P29" s="26">
        <v>344.4</v>
      </c>
    </row>
    <row r="30" spans="1:16" ht="25.5">
      <c r="A30" s="4" t="s">
        <v>118</v>
      </c>
      <c r="B30" s="29" t="e">
        <f>+#REF!</f>
        <v>#REF!</v>
      </c>
      <c r="C30" s="29" t="e">
        <f>+#REF!</f>
        <v>#REF!</v>
      </c>
      <c r="D30" s="29" t="e">
        <f>+#REF!</f>
        <v>#REF!</v>
      </c>
      <c r="E30" s="54" t="s">
        <v>213</v>
      </c>
      <c r="F30" s="4">
        <v>870</v>
      </c>
      <c r="G30" s="4" t="s">
        <v>7</v>
      </c>
      <c r="H30" s="4" t="s">
        <v>17</v>
      </c>
      <c r="I30" s="58">
        <v>7860000190</v>
      </c>
      <c r="J30" s="4">
        <v>244</v>
      </c>
      <c r="K30" s="72">
        <v>5207.7</v>
      </c>
      <c r="L30" s="73">
        <v>-30</v>
      </c>
      <c r="M30" s="73">
        <v>-57.5</v>
      </c>
      <c r="N30" s="73">
        <v>2.4</v>
      </c>
      <c r="O30" s="72">
        <f>SUM(K30:N30)</f>
        <v>5122.599999999999</v>
      </c>
      <c r="P30" s="26">
        <v>4265.7</v>
      </c>
    </row>
    <row r="31" spans="2:15" ht="12.75">
      <c r="B31" s="29"/>
      <c r="C31" s="29"/>
      <c r="D31" s="29"/>
      <c r="E31" s="54" t="s">
        <v>347</v>
      </c>
      <c r="F31" s="4">
        <v>870</v>
      </c>
      <c r="G31" s="4">
        <v>1</v>
      </c>
      <c r="H31" s="4">
        <v>4</v>
      </c>
      <c r="I31" s="58">
        <v>7860000190</v>
      </c>
      <c r="J31" s="4">
        <v>400</v>
      </c>
      <c r="K31" s="72"/>
      <c r="L31" s="73"/>
      <c r="M31" s="73">
        <v>-560</v>
      </c>
      <c r="N31" s="73">
        <v>-560</v>
      </c>
      <c r="O31" s="72">
        <v>0</v>
      </c>
    </row>
    <row r="32" spans="2:15" ht="25.5">
      <c r="B32" s="29"/>
      <c r="C32" s="29"/>
      <c r="D32" s="29"/>
      <c r="E32" s="54" t="s">
        <v>348</v>
      </c>
      <c r="F32" s="4">
        <v>870</v>
      </c>
      <c r="G32" s="4">
        <v>1</v>
      </c>
      <c r="H32" s="4">
        <v>4</v>
      </c>
      <c r="I32" s="58">
        <v>7860000190</v>
      </c>
      <c r="J32" s="4">
        <v>407</v>
      </c>
      <c r="K32" s="72"/>
      <c r="L32" s="73"/>
      <c r="M32" s="73">
        <v>-560</v>
      </c>
      <c r="N32" s="73">
        <v>-560</v>
      </c>
      <c r="O32" s="72">
        <v>0</v>
      </c>
    </row>
    <row r="33" spans="2:15" ht="12.75">
      <c r="B33" s="29"/>
      <c r="C33" s="29"/>
      <c r="D33" s="29"/>
      <c r="E33" s="54" t="s">
        <v>347</v>
      </c>
      <c r="F33" s="4">
        <v>870</v>
      </c>
      <c r="G33" s="4">
        <v>1</v>
      </c>
      <c r="H33" s="4">
        <v>4</v>
      </c>
      <c r="I33" s="58">
        <v>7860000190</v>
      </c>
      <c r="J33" s="4">
        <v>400</v>
      </c>
      <c r="K33" s="72"/>
      <c r="L33" s="73"/>
      <c r="M33" s="73">
        <v>560</v>
      </c>
      <c r="N33" s="73">
        <v>-560</v>
      </c>
      <c r="O33" s="72">
        <f>SUM(M33:N33)</f>
        <v>0</v>
      </c>
    </row>
    <row r="34" spans="2:15" ht="25.5">
      <c r="B34" s="29"/>
      <c r="C34" s="29"/>
      <c r="D34" s="29"/>
      <c r="E34" s="54" t="s">
        <v>349</v>
      </c>
      <c r="F34" s="4">
        <v>870</v>
      </c>
      <c r="G34" s="4">
        <v>1</v>
      </c>
      <c r="H34" s="4">
        <v>4</v>
      </c>
      <c r="I34" s="58">
        <v>7860000190</v>
      </c>
      <c r="J34" s="4">
        <v>414</v>
      </c>
      <c r="K34" s="72"/>
      <c r="L34" s="73"/>
      <c r="M34" s="73">
        <v>560</v>
      </c>
      <c r="N34" s="73">
        <v>-560</v>
      </c>
      <c r="O34" s="72">
        <v>0</v>
      </c>
    </row>
    <row r="35" spans="1:16" ht="12.75">
      <c r="A35" s="4" t="s">
        <v>48</v>
      </c>
      <c r="B35" s="11" t="e">
        <f>+#REF!+#REF!+#REF!+#REF!+#REF!+#REF!</f>
        <v>#REF!</v>
      </c>
      <c r="C35" s="11" t="e">
        <f>+#REF!+#REF!+#REF!+#REF!+#REF!+#REF!</f>
        <v>#REF!</v>
      </c>
      <c r="D35" s="11" t="e">
        <f>+#REF!+#REF!+#REF!+#REF!+#REF!+#REF!</f>
        <v>#REF!</v>
      </c>
      <c r="E35" s="54" t="s">
        <v>66</v>
      </c>
      <c r="F35" s="4">
        <v>870</v>
      </c>
      <c r="G35" s="4" t="s">
        <v>7</v>
      </c>
      <c r="H35" s="4" t="s">
        <v>17</v>
      </c>
      <c r="I35" s="58">
        <v>7860000190</v>
      </c>
      <c r="J35" s="4">
        <v>800</v>
      </c>
      <c r="K35" s="72"/>
      <c r="L35" s="73">
        <v>721.2</v>
      </c>
      <c r="M35" s="73">
        <v>45</v>
      </c>
      <c r="N35" s="73">
        <v>0</v>
      </c>
      <c r="O35" s="72">
        <f>SUM(L35:N35)</f>
        <v>766.2</v>
      </c>
      <c r="P35" s="26">
        <v>156.2</v>
      </c>
    </row>
    <row r="36" spans="2:15" ht="12.75">
      <c r="B36" s="11"/>
      <c r="C36" s="11"/>
      <c r="D36" s="11"/>
      <c r="E36" s="54" t="s">
        <v>136</v>
      </c>
      <c r="F36" s="4">
        <v>870</v>
      </c>
      <c r="G36" s="4" t="s">
        <v>7</v>
      </c>
      <c r="H36" s="4" t="s">
        <v>17</v>
      </c>
      <c r="I36" s="58">
        <v>7860000190</v>
      </c>
      <c r="J36" s="4">
        <v>830</v>
      </c>
      <c r="K36" s="72"/>
      <c r="L36" s="73">
        <v>721.2</v>
      </c>
      <c r="M36" s="73">
        <v>45</v>
      </c>
      <c r="N36" s="73">
        <v>0</v>
      </c>
      <c r="O36" s="72">
        <f>SUM(L36:N36)</f>
        <v>766.2</v>
      </c>
    </row>
    <row r="37" spans="2:15" ht="63.75">
      <c r="B37" s="11"/>
      <c r="C37" s="11"/>
      <c r="D37" s="11"/>
      <c r="E37" s="54" t="s">
        <v>222</v>
      </c>
      <c r="F37" s="4">
        <v>870</v>
      </c>
      <c r="G37" s="4" t="s">
        <v>7</v>
      </c>
      <c r="H37" s="4" t="s">
        <v>17</v>
      </c>
      <c r="I37" s="58">
        <v>7860000190</v>
      </c>
      <c r="J37" s="4">
        <v>831</v>
      </c>
      <c r="K37" s="72"/>
      <c r="L37" s="73">
        <v>721.2</v>
      </c>
      <c r="M37" s="73">
        <v>45</v>
      </c>
      <c r="N37" s="73">
        <v>0</v>
      </c>
      <c r="O37" s="72">
        <f>SUM(L37:N37)</f>
        <v>766.2</v>
      </c>
    </row>
    <row r="38" spans="1:15" ht="12.75">
      <c r="A38" s="4" t="s">
        <v>98</v>
      </c>
      <c r="B38" s="11" t="e">
        <f>+#REF!+#REF!</f>
        <v>#REF!</v>
      </c>
      <c r="C38" s="11" t="e">
        <f>+#REF!+#REF!</f>
        <v>#REF!</v>
      </c>
      <c r="D38" s="11" t="e">
        <f>+#REF!+#REF!</f>
        <v>#REF!</v>
      </c>
      <c r="E38" s="54" t="s">
        <v>220</v>
      </c>
      <c r="F38" s="4">
        <v>870</v>
      </c>
      <c r="G38" s="4" t="s">
        <v>7</v>
      </c>
      <c r="H38" s="4" t="s">
        <v>17</v>
      </c>
      <c r="I38" s="58">
        <v>7860000190</v>
      </c>
      <c r="J38" s="4">
        <v>850</v>
      </c>
      <c r="K38" s="72">
        <v>896.9</v>
      </c>
      <c r="L38" s="73">
        <v>-214.5</v>
      </c>
      <c r="M38" s="73">
        <v>-64.6</v>
      </c>
      <c r="N38" s="73">
        <v>-78.8</v>
      </c>
      <c r="O38" s="72">
        <f>SUM(K38:N38)</f>
        <v>539</v>
      </c>
    </row>
    <row r="39" spans="1:15" ht="12.75">
      <c r="A39" s="4" t="s">
        <v>119</v>
      </c>
      <c r="B39" s="11" t="e">
        <f>+#REF!+#REF!+#REF!+#REF!</f>
        <v>#REF!</v>
      </c>
      <c r="C39" s="11" t="e">
        <f>+#REF!+#REF!+#REF!+#REF!</f>
        <v>#REF!</v>
      </c>
      <c r="D39" s="11" t="e">
        <f>+#REF!+#REF!+#REF!+#REF!</f>
        <v>#REF!</v>
      </c>
      <c r="E39" s="54" t="s">
        <v>68</v>
      </c>
      <c r="F39" s="4">
        <v>870</v>
      </c>
      <c r="G39" s="4" t="s">
        <v>7</v>
      </c>
      <c r="H39" s="4" t="s">
        <v>17</v>
      </c>
      <c r="I39" s="58">
        <v>7860000190</v>
      </c>
      <c r="J39" s="4">
        <v>851</v>
      </c>
      <c r="K39" s="72">
        <v>237.3</v>
      </c>
      <c r="L39" s="73"/>
      <c r="M39" s="73"/>
      <c r="N39" s="73">
        <v>-98.8</v>
      </c>
      <c r="O39" s="72">
        <f>SUM(K39:N39)</f>
        <v>138.5</v>
      </c>
    </row>
    <row r="40" spans="1:15" ht="12.75">
      <c r="A40" s="4" t="s">
        <v>99</v>
      </c>
      <c r="B40" s="11" t="e">
        <f>+#REF!+#REF!+#REF!+#REF!+#REF!+#REF!+#REF!+#REF!</f>
        <v>#REF!</v>
      </c>
      <c r="C40" s="11" t="e">
        <f>+#REF!+#REF!+#REF!+#REF!+#REF!+#REF!+#REF!+#REF!</f>
        <v>#REF!</v>
      </c>
      <c r="D40" s="11" t="e">
        <f>+#REF!+#REF!+#REF!+#REF!+#REF!+#REF!+#REF!+#REF!</f>
        <v>#REF!</v>
      </c>
      <c r="E40" s="54" t="s">
        <v>221</v>
      </c>
      <c r="F40" s="4">
        <v>870</v>
      </c>
      <c r="G40" s="4" t="s">
        <v>7</v>
      </c>
      <c r="H40" s="4" t="s">
        <v>17</v>
      </c>
      <c r="I40" s="58">
        <v>7860000190</v>
      </c>
      <c r="J40" s="4">
        <v>852</v>
      </c>
      <c r="K40" s="72">
        <v>559.6</v>
      </c>
      <c r="L40" s="73">
        <v>-285.5</v>
      </c>
      <c r="M40" s="73">
        <v>-266</v>
      </c>
      <c r="N40" s="73">
        <v>0</v>
      </c>
      <c r="O40" s="72">
        <f>SUM(K40:N40)</f>
        <v>8.100000000000023</v>
      </c>
    </row>
    <row r="41" spans="2:15" ht="12.75">
      <c r="B41" s="11"/>
      <c r="C41" s="11"/>
      <c r="D41" s="11"/>
      <c r="E41" s="6" t="s">
        <v>201</v>
      </c>
      <c r="F41" s="4">
        <v>870</v>
      </c>
      <c r="G41" s="4" t="s">
        <v>7</v>
      </c>
      <c r="H41" s="4" t="s">
        <v>17</v>
      </c>
      <c r="I41" s="58">
        <v>7860000190</v>
      </c>
      <c r="J41" s="4">
        <v>853</v>
      </c>
      <c r="K41" s="72">
        <v>100</v>
      </c>
      <c r="L41" s="73">
        <v>71</v>
      </c>
      <c r="M41" s="73">
        <v>201.4</v>
      </c>
      <c r="N41" s="73">
        <v>20</v>
      </c>
      <c r="O41" s="72">
        <f>SUM(K41:N41)</f>
        <v>392.4</v>
      </c>
    </row>
    <row r="42" spans="2:15" ht="15">
      <c r="B42" s="11"/>
      <c r="C42" s="11"/>
      <c r="D42" s="11"/>
      <c r="E42" s="14" t="s">
        <v>235</v>
      </c>
      <c r="F42" s="4">
        <v>870</v>
      </c>
      <c r="G42" s="4" t="s">
        <v>7</v>
      </c>
      <c r="H42" s="4"/>
      <c r="I42" s="27"/>
      <c r="J42" s="4"/>
      <c r="K42" s="74"/>
      <c r="L42" s="75">
        <f>+L43</f>
        <v>0</v>
      </c>
      <c r="M42" s="75">
        <f>+M43</f>
        <v>0</v>
      </c>
      <c r="N42" s="75"/>
      <c r="O42" s="74"/>
    </row>
    <row r="43" spans="2:15" ht="13.5" customHeight="1">
      <c r="B43" s="11"/>
      <c r="C43" s="11"/>
      <c r="D43" s="11"/>
      <c r="E43" s="7" t="s">
        <v>211</v>
      </c>
      <c r="F43" s="4">
        <v>870</v>
      </c>
      <c r="G43" s="4" t="s">
        <v>7</v>
      </c>
      <c r="H43" s="4" t="s">
        <v>18</v>
      </c>
      <c r="I43" s="58" t="s">
        <v>305</v>
      </c>
      <c r="J43" s="4">
        <v>200</v>
      </c>
      <c r="K43" s="72"/>
      <c r="L43" s="73">
        <f>+L45</f>
        <v>0</v>
      </c>
      <c r="M43" s="73">
        <f>+M45</f>
        <v>0</v>
      </c>
      <c r="N43" s="73"/>
      <c r="O43" s="72"/>
    </row>
    <row r="44" spans="2:15" ht="13.5" customHeight="1">
      <c r="B44" s="11"/>
      <c r="C44" s="11"/>
      <c r="D44" s="11"/>
      <c r="E44" s="7" t="s">
        <v>130</v>
      </c>
      <c r="F44" s="4">
        <v>870</v>
      </c>
      <c r="G44" s="4">
        <v>1</v>
      </c>
      <c r="H44" s="4">
        <v>11</v>
      </c>
      <c r="I44" s="58">
        <v>910040260</v>
      </c>
      <c r="J44" s="4">
        <v>240</v>
      </c>
      <c r="K44" s="72"/>
      <c r="L44" s="73"/>
      <c r="M44" s="73"/>
      <c r="N44" s="73"/>
      <c r="O44" s="72"/>
    </row>
    <row r="45" spans="2:15" ht="25.5">
      <c r="B45" s="11"/>
      <c r="C45" s="11"/>
      <c r="D45" s="11"/>
      <c r="E45" s="54" t="s">
        <v>213</v>
      </c>
      <c r="F45" s="4">
        <v>870</v>
      </c>
      <c r="G45" s="4" t="s">
        <v>7</v>
      </c>
      <c r="H45" s="4" t="s">
        <v>18</v>
      </c>
      <c r="I45" s="58" t="s">
        <v>305</v>
      </c>
      <c r="J45" s="4">
        <v>244</v>
      </c>
      <c r="K45" s="72"/>
      <c r="L45" s="73"/>
      <c r="M45" s="73"/>
      <c r="N45" s="73"/>
      <c r="O45" s="72"/>
    </row>
    <row r="46" spans="2:15" ht="14.25">
      <c r="B46" s="11"/>
      <c r="C46" s="11"/>
      <c r="D46" s="11"/>
      <c r="E46" s="13" t="s">
        <v>173</v>
      </c>
      <c r="F46" s="2">
        <v>870</v>
      </c>
      <c r="G46" s="2" t="s">
        <v>7</v>
      </c>
      <c r="H46" s="2" t="s">
        <v>13</v>
      </c>
      <c r="I46" s="4"/>
      <c r="J46" s="4"/>
      <c r="K46" s="76"/>
      <c r="L46" s="77">
        <f aca="true" t="shared" si="0" ref="L46:M48">+L47</f>
        <v>0</v>
      </c>
      <c r="M46" s="77">
        <f t="shared" si="0"/>
        <v>0</v>
      </c>
      <c r="N46" s="77"/>
      <c r="O46" s="76"/>
    </row>
    <row r="47" spans="2:15" ht="12.75">
      <c r="B47" s="11"/>
      <c r="C47" s="11"/>
      <c r="D47" s="11"/>
      <c r="E47" s="6" t="s">
        <v>63</v>
      </c>
      <c r="F47" s="4">
        <v>870</v>
      </c>
      <c r="G47" s="4" t="s">
        <v>7</v>
      </c>
      <c r="H47" s="4" t="s">
        <v>13</v>
      </c>
      <c r="I47" s="58">
        <v>9450000019</v>
      </c>
      <c r="J47" s="4">
        <v>200</v>
      </c>
      <c r="K47" s="72"/>
      <c r="L47" s="73">
        <f t="shared" si="0"/>
        <v>0</v>
      </c>
      <c r="M47" s="73">
        <f t="shared" si="0"/>
        <v>0</v>
      </c>
      <c r="N47" s="73"/>
      <c r="O47" s="72"/>
    </row>
    <row r="48" spans="2:15" ht="25.5">
      <c r="B48" s="11"/>
      <c r="C48" s="11"/>
      <c r="D48" s="11"/>
      <c r="E48" s="7" t="s">
        <v>83</v>
      </c>
      <c r="F48" s="4">
        <v>870</v>
      </c>
      <c r="G48" s="4" t="s">
        <v>7</v>
      </c>
      <c r="H48" s="4" t="s">
        <v>13</v>
      </c>
      <c r="I48" s="58">
        <v>9450000019</v>
      </c>
      <c r="J48" s="4">
        <v>240</v>
      </c>
      <c r="K48" s="72"/>
      <c r="L48" s="73">
        <f t="shared" si="0"/>
        <v>0</v>
      </c>
      <c r="M48" s="73">
        <f t="shared" si="0"/>
        <v>0</v>
      </c>
      <c r="N48" s="73"/>
      <c r="O48" s="72"/>
    </row>
    <row r="49" spans="2:15" ht="25.5">
      <c r="B49" s="11"/>
      <c r="C49" s="11"/>
      <c r="D49" s="11"/>
      <c r="E49" s="7" t="s">
        <v>65</v>
      </c>
      <c r="F49" s="4">
        <v>870</v>
      </c>
      <c r="G49" s="4" t="s">
        <v>7</v>
      </c>
      <c r="H49" s="4" t="s">
        <v>13</v>
      </c>
      <c r="I49" s="58">
        <v>9450000019</v>
      </c>
      <c r="J49" s="4">
        <v>244</v>
      </c>
      <c r="K49" s="72"/>
      <c r="L49" s="73"/>
      <c r="M49" s="73"/>
      <c r="N49" s="73"/>
      <c r="O49" s="72"/>
    </row>
    <row r="50" spans="5:15" ht="14.25">
      <c r="E50" s="13" t="s">
        <v>0</v>
      </c>
      <c r="F50" s="2">
        <v>870</v>
      </c>
      <c r="G50" s="2" t="s">
        <v>7</v>
      </c>
      <c r="H50" s="2">
        <v>11</v>
      </c>
      <c r="I50" s="4"/>
      <c r="J50" s="4"/>
      <c r="K50" s="76">
        <v>280</v>
      </c>
      <c r="L50" s="77">
        <f>L51+L54+L57</f>
        <v>0</v>
      </c>
      <c r="M50" s="77">
        <f>M51+M54+M57</f>
        <v>0</v>
      </c>
      <c r="N50" s="77">
        <v>0</v>
      </c>
      <c r="O50" s="76">
        <f>SUM(K50:N50)</f>
        <v>280</v>
      </c>
    </row>
    <row r="51" spans="5:15" ht="38.25">
      <c r="E51" s="23" t="s">
        <v>90</v>
      </c>
      <c r="F51" s="4">
        <v>870</v>
      </c>
      <c r="G51" s="4" t="s">
        <v>7</v>
      </c>
      <c r="H51" s="4">
        <v>11</v>
      </c>
      <c r="I51" s="4" t="s">
        <v>304</v>
      </c>
      <c r="J51" s="4">
        <v>100</v>
      </c>
      <c r="K51" s="72">
        <f aca="true" t="shared" si="1" ref="K51:M52">+K52</f>
        <v>0</v>
      </c>
      <c r="L51" s="73">
        <f t="shared" si="1"/>
        <v>0</v>
      </c>
      <c r="M51" s="73">
        <f t="shared" si="1"/>
        <v>0</v>
      </c>
      <c r="N51" s="73"/>
      <c r="O51" s="72"/>
    </row>
    <row r="52" spans="5:15" ht="12.75">
      <c r="E52" s="23" t="s">
        <v>92</v>
      </c>
      <c r="F52" s="4">
        <v>870</v>
      </c>
      <c r="G52" s="4" t="s">
        <v>7</v>
      </c>
      <c r="H52" s="4">
        <v>11</v>
      </c>
      <c r="I52" s="4" t="s">
        <v>304</v>
      </c>
      <c r="J52" s="4">
        <v>110</v>
      </c>
      <c r="K52" s="72">
        <f t="shared" si="1"/>
        <v>0</v>
      </c>
      <c r="L52" s="73">
        <f t="shared" si="1"/>
        <v>0</v>
      </c>
      <c r="M52" s="73">
        <f t="shared" si="1"/>
        <v>0</v>
      </c>
      <c r="N52" s="73"/>
      <c r="O52" s="72"/>
    </row>
    <row r="53" spans="5:15" ht="12.75">
      <c r="E53" s="6" t="s">
        <v>62</v>
      </c>
      <c r="F53" s="4">
        <v>870</v>
      </c>
      <c r="G53" s="4" t="s">
        <v>7</v>
      </c>
      <c r="H53" s="4">
        <v>11</v>
      </c>
      <c r="I53" s="4" t="s">
        <v>304</v>
      </c>
      <c r="J53" s="4">
        <v>112</v>
      </c>
      <c r="K53" s="72">
        <v>0</v>
      </c>
      <c r="L53" s="73"/>
      <c r="M53" s="73"/>
      <c r="N53" s="73"/>
      <c r="O53" s="72"/>
    </row>
    <row r="54" spans="5:16" ht="12.75">
      <c r="E54" s="6" t="s">
        <v>63</v>
      </c>
      <c r="F54" s="4">
        <v>870</v>
      </c>
      <c r="G54" s="4" t="s">
        <v>7</v>
      </c>
      <c r="H54" s="4">
        <v>11</v>
      </c>
      <c r="I54" s="4" t="s">
        <v>304</v>
      </c>
      <c r="J54" s="4">
        <v>200</v>
      </c>
      <c r="K54" s="72">
        <v>0</v>
      </c>
      <c r="L54" s="73">
        <f>+L55</f>
        <v>0</v>
      </c>
      <c r="M54" s="73">
        <f>+M55</f>
        <v>0</v>
      </c>
      <c r="N54" s="73">
        <v>50</v>
      </c>
      <c r="O54" s="72">
        <v>50</v>
      </c>
      <c r="P54" s="26">
        <v>70</v>
      </c>
    </row>
    <row r="55" spans="5:16" ht="25.5">
      <c r="E55" s="7" t="s">
        <v>83</v>
      </c>
      <c r="F55" s="4">
        <v>870</v>
      </c>
      <c r="G55" s="4" t="s">
        <v>7</v>
      </c>
      <c r="H55" s="4">
        <v>11</v>
      </c>
      <c r="I55" s="4" t="s">
        <v>304</v>
      </c>
      <c r="J55" s="4">
        <v>240</v>
      </c>
      <c r="K55" s="72">
        <v>0</v>
      </c>
      <c r="L55" s="73">
        <f>+L56</f>
        <v>0</v>
      </c>
      <c r="M55" s="73">
        <f>+M56</f>
        <v>0</v>
      </c>
      <c r="N55" s="73">
        <v>50</v>
      </c>
      <c r="O55" s="72">
        <v>50</v>
      </c>
      <c r="P55" s="26">
        <v>70</v>
      </c>
    </row>
    <row r="56" spans="5:16" ht="25.5">
      <c r="E56" s="7" t="s">
        <v>65</v>
      </c>
      <c r="F56" s="4">
        <v>870</v>
      </c>
      <c r="G56" s="4" t="s">
        <v>7</v>
      </c>
      <c r="H56" s="4">
        <v>11</v>
      </c>
      <c r="I56" s="4" t="s">
        <v>304</v>
      </c>
      <c r="J56" s="4">
        <v>244</v>
      </c>
      <c r="K56" s="72">
        <v>0</v>
      </c>
      <c r="L56" s="73"/>
      <c r="M56" s="73"/>
      <c r="N56" s="73">
        <v>50</v>
      </c>
      <c r="O56" s="72">
        <v>50</v>
      </c>
      <c r="P56" s="26">
        <v>70</v>
      </c>
    </row>
    <row r="57" spans="5:15" ht="12.75">
      <c r="E57" s="54" t="s">
        <v>74</v>
      </c>
      <c r="F57" s="4">
        <v>870</v>
      </c>
      <c r="G57" s="4" t="s">
        <v>7</v>
      </c>
      <c r="H57" s="4">
        <v>11</v>
      </c>
      <c r="I57" s="4" t="s">
        <v>304</v>
      </c>
      <c r="J57" s="4">
        <v>300</v>
      </c>
      <c r="K57" s="72">
        <f>+K58</f>
        <v>0</v>
      </c>
      <c r="L57" s="73">
        <f>+L58</f>
        <v>0</v>
      </c>
      <c r="M57" s="73">
        <f>+M58</f>
        <v>0</v>
      </c>
      <c r="N57" s="73"/>
      <c r="O57" s="72"/>
    </row>
    <row r="58" spans="5:15" ht="12.75">
      <c r="E58" s="6" t="s">
        <v>314</v>
      </c>
      <c r="F58" s="4">
        <v>870</v>
      </c>
      <c r="G58" s="4" t="s">
        <v>7</v>
      </c>
      <c r="H58" s="4">
        <v>11</v>
      </c>
      <c r="I58" s="4" t="s">
        <v>304</v>
      </c>
      <c r="J58" s="4">
        <v>360</v>
      </c>
      <c r="K58" s="72">
        <v>0</v>
      </c>
      <c r="L58" s="73"/>
      <c r="M58" s="73"/>
      <c r="N58" s="73"/>
      <c r="O58" s="72"/>
    </row>
    <row r="59" spans="5:16" ht="12.75">
      <c r="E59" s="6" t="s">
        <v>66</v>
      </c>
      <c r="F59" s="4">
        <v>870</v>
      </c>
      <c r="G59" s="4" t="s">
        <v>7</v>
      </c>
      <c r="H59" s="4">
        <v>11</v>
      </c>
      <c r="I59" s="4" t="s">
        <v>304</v>
      </c>
      <c r="J59" s="4">
        <v>800</v>
      </c>
      <c r="K59" s="72">
        <v>280</v>
      </c>
      <c r="L59" s="73"/>
      <c r="M59" s="73"/>
      <c r="N59" s="73">
        <v>-50</v>
      </c>
      <c r="O59" s="72">
        <v>230</v>
      </c>
      <c r="P59" s="26">
        <v>210</v>
      </c>
    </row>
    <row r="60" spans="5:16" ht="12.75">
      <c r="E60" s="6" t="s">
        <v>325</v>
      </c>
      <c r="F60" s="4">
        <v>870</v>
      </c>
      <c r="G60" s="4" t="s">
        <v>7</v>
      </c>
      <c r="H60" s="4">
        <v>11</v>
      </c>
      <c r="I60" s="4" t="s">
        <v>304</v>
      </c>
      <c r="J60" s="4">
        <v>870</v>
      </c>
      <c r="K60" s="72">
        <v>280</v>
      </c>
      <c r="L60" s="73"/>
      <c r="M60" s="73"/>
      <c r="N60" s="73">
        <v>-50</v>
      </c>
      <c r="O60" s="72">
        <v>230</v>
      </c>
      <c r="P60" s="26">
        <v>210</v>
      </c>
    </row>
    <row r="61" spans="5:15" ht="14.25">
      <c r="E61" s="31" t="s">
        <v>93</v>
      </c>
      <c r="F61" s="24">
        <v>870</v>
      </c>
      <c r="G61" s="24" t="s">
        <v>86</v>
      </c>
      <c r="H61" s="22" t="s">
        <v>94</v>
      </c>
      <c r="I61" s="22" t="s">
        <v>95</v>
      </c>
      <c r="J61" s="4"/>
      <c r="K61" s="76">
        <v>4078.5</v>
      </c>
      <c r="L61" s="77">
        <f>+L63+L72+L78</f>
        <v>0</v>
      </c>
      <c r="M61" s="77">
        <f>+M63+M72+M78</f>
        <v>0</v>
      </c>
      <c r="N61" s="77">
        <v>-29.3</v>
      </c>
      <c r="O61" s="76">
        <f>SUM(K61:N61)</f>
        <v>4049.2</v>
      </c>
    </row>
    <row r="62" spans="5:15" ht="12.75">
      <c r="E62" s="23" t="s">
        <v>96</v>
      </c>
      <c r="F62" s="22">
        <v>870</v>
      </c>
      <c r="G62" s="22" t="s">
        <v>86</v>
      </c>
      <c r="H62" s="22" t="s">
        <v>87</v>
      </c>
      <c r="I62" s="22" t="s">
        <v>95</v>
      </c>
      <c r="J62" s="4"/>
      <c r="K62" s="84">
        <f>+K63</f>
        <v>372</v>
      </c>
      <c r="L62" s="85">
        <f>+L63</f>
        <v>0</v>
      </c>
      <c r="M62" s="85">
        <f>+M63</f>
        <v>0</v>
      </c>
      <c r="N62" s="85"/>
      <c r="O62" s="84">
        <v>372</v>
      </c>
    </row>
    <row r="63" spans="5:15" ht="12.75">
      <c r="E63" s="23" t="s">
        <v>12</v>
      </c>
      <c r="F63" s="22">
        <v>870</v>
      </c>
      <c r="G63" s="22" t="s">
        <v>86</v>
      </c>
      <c r="H63" s="22" t="s">
        <v>87</v>
      </c>
      <c r="I63" s="22" t="s">
        <v>283</v>
      </c>
      <c r="J63" s="22" t="s">
        <v>88</v>
      </c>
      <c r="K63" s="84">
        <f>+K64+K68</f>
        <v>372</v>
      </c>
      <c r="L63" s="85">
        <f>+L64+L68</f>
        <v>0</v>
      </c>
      <c r="M63" s="85">
        <f>+M64+M68</f>
        <v>0</v>
      </c>
      <c r="N63" s="85"/>
      <c r="O63" s="84">
        <v>372</v>
      </c>
    </row>
    <row r="64" spans="5:15" ht="38.25">
      <c r="E64" s="23" t="s">
        <v>90</v>
      </c>
      <c r="F64" s="27">
        <v>870</v>
      </c>
      <c r="G64" s="27" t="s">
        <v>86</v>
      </c>
      <c r="H64" s="27" t="s">
        <v>87</v>
      </c>
      <c r="I64" s="27" t="s">
        <v>282</v>
      </c>
      <c r="J64" s="27" t="s">
        <v>91</v>
      </c>
      <c r="K64" s="72">
        <v>339.3</v>
      </c>
      <c r="L64" s="73">
        <f>+L65</f>
        <v>0</v>
      </c>
      <c r="M64" s="73">
        <f>+M65</f>
        <v>0</v>
      </c>
      <c r="N64" s="73"/>
      <c r="O64" s="72">
        <v>339.3</v>
      </c>
    </row>
    <row r="65" spans="5:15" ht="12.75">
      <c r="E65" s="23" t="s">
        <v>92</v>
      </c>
      <c r="F65" s="22">
        <v>870</v>
      </c>
      <c r="G65" s="22" t="s">
        <v>86</v>
      </c>
      <c r="H65" s="22" t="s">
        <v>87</v>
      </c>
      <c r="I65" s="27" t="s">
        <v>282</v>
      </c>
      <c r="J65" s="22">
        <v>120</v>
      </c>
      <c r="K65" s="72">
        <v>339.3</v>
      </c>
      <c r="L65" s="73">
        <f>+L66+L67</f>
        <v>0</v>
      </c>
      <c r="M65" s="73">
        <f>+M66+M67</f>
        <v>0</v>
      </c>
      <c r="N65" s="73"/>
      <c r="O65" s="72">
        <v>339.3</v>
      </c>
    </row>
    <row r="66" spans="5:15" ht="12.75">
      <c r="E66" s="23" t="s">
        <v>208</v>
      </c>
      <c r="F66" s="22">
        <v>870</v>
      </c>
      <c r="G66" s="22" t="s">
        <v>86</v>
      </c>
      <c r="H66" s="22" t="s">
        <v>87</v>
      </c>
      <c r="I66" s="27" t="s">
        <v>282</v>
      </c>
      <c r="J66" s="22">
        <v>121</v>
      </c>
      <c r="K66" s="72">
        <v>260.6</v>
      </c>
      <c r="L66" s="73"/>
      <c r="M66" s="73"/>
      <c r="N66" s="73"/>
      <c r="O66" s="72">
        <v>260.6</v>
      </c>
    </row>
    <row r="67" spans="5:15" ht="25.5">
      <c r="E67" s="54" t="s">
        <v>209</v>
      </c>
      <c r="F67" s="27">
        <v>870</v>
      </c>
      <c r="G67" s="27" t="s">
        <v>86</v>
      </c>
      <c r="H67" s="27" t="s">
        <v>87</v>
      </c>
      <c r="I67" s="27" t="s">
        <v>282</v>
      </c>
      <c r="J67" s="27">
        <v>129</v>
      </c>
      <c r="K67" s="72">
        <v>78.7</v>
      </c>
      <c r="L67" s="73"/>
      <c r="M67" s="73"/>
      <c r="N67" s="73"/>
      <c r="O67" s="72">
        <v>78.7</v>
      </c>
    </row>
    <row r="68" spans="5:15" ht="12.75">
      <c r="E68" s="6" t="s">
        <v>63</v>
      </c>
      <c r="F68" s="4">
        <v>870</v>
      </c>
      <c r="G68" s="22" t="s">
        <v>86</v>
      </c>
      <c r="H68" s="22" t="s">
        <v>87</v>
      </c>
      <c r="I68" s="27" t="s">
        <v>282</v>
      </c>
      <c r="J68" s="4">
        <v>200</v>
      </c>
      <c r="K68" s="72">
        <v>32.7</v>
      </c>
      <c r="L68" s="73">
        <f>+L69</f>
        <v>0</v>
      </c>
      <c r="M68" s="73">
        <f>+M69</f>
        <v>0</v>
      </c>
      <c r="N68" s="73"/>
      <c r="O68" s="72">
        <v>32.7</v>
      </c>
    </row>
    <row r="69" spans="5:15" ht="25.5">
      <c r="E69" s="7" t="s">
        <v>83</v>
      </c>
      <c r="F69" s="27">
        <v>870</v>
      </c>
      <c r="G69" s="27" t="s">
        <v>86</v>
      </c>
      <c r="H69" s="27" t="s">
        <v>87</v>
      </c>
      <c r="I69" s="27" t="s">
        <v>282</v>
      </c>
      <c r="J69" s="4">
        <v>240</v>
      </c>
      <c r="K69" s="72">
        <v>32.7</v>
      </c>
      <c r="L69" s="73">
        <f>L70+L71</f>
        <v>0</v>
      </c>
      <c r="M69" s="73">
        <f>M70+M71</f>
        <v>0</v>
      </c>
      <c r="N69" s="73"/>
      <c r="O69" s="72">
        <v>32.7</v>
      </c>
    </row>
    <row r="70" spans="5:15" ht="25.5">
      <c r="E70" s="7" t="s">
        <v>64</v>
      </c>
      <c r="F70" s="4">
        <v>870</v>
      </c>
      <c r="G70" s="27" t="s">
        <v>86</v>
      </c>
      <c r="H70" s="27" t="s">
        <v>87</v>
      </c>
      <c r="I70" s="27" t="s">
        <v>282</v>
      </c>
      <c r="J70" s="4">
        <v>242</v>
      </c>
      <c r="K70" s="72">
        <v>6</v>
      </c>
      <c r="L70" s="73"/>
      <c r="M70" s="73">
        <v>10</v>
      </c>
      <c r="N70" s="73"/>
      <c r="O70" s="72">
        <v>16</v>
      </c>
    </row>
    <row r="71" spans="5:15" ht="25.5">
      <c r="E71" s="7" t="s">
        <v>65</v>
      </c>
      <c r="F71" s="27">
        <v>870</v>
      </c>
      <c r="G71" s="27" t="s">
        <v>86</v>
      </c>
      <c r="H71" s="27" t="s">
        <v>87</v>
      </c>
      <c r="I71" s="27" t="s">
        <v>282</v>
      </c>
      <c r="J71" s="4">
        <v>244</v>
      </c>
      <c r="K71" s="72">
        <v>26.7</v>
      </c>
      <c r="L71" s="73"/>
      <c r="M71" s="73">
        <v>-10</v>
      </c>
      <c r="N71" s="73"/>
      <c r="O71" s="72">
        <v>16.7</v>
      </c>
    </row>
    <row r="72" spans="5:15" ht="12.75">
      <c r="E72" s="32" t="s">
        <v>124</v>
      </c>
      <c r="F72" s="22">
        <v>870</v>
      </c>
      <c r="G72" s="22" t="s">
        <v>86</v>
      </c>
      <c r="H72" s="22" t="s">
        <v>87</v>
      </c>
      <c r="I72" s="22"/>
      <c r="J72" s="22"/>
      <c r="K72" s="72">
        <f aca="true" t="shared" si="2" ref="K72:M74">+K73</f>
        <v>3705.5</v>
      </c>
      <c r="L72" s="73">
        <f t="shared" si="2"/>
        <v>0</v>
      </c>
      <c r="M72" s="73">
        <f t="shared" si="2"/>
        <v>0</v>
      </c>
      <c r="N72" s="73">
        <v>-29.3</v>
      </c>
      <c r="O72" s="72">
        <f>SUM(K72:N72)</f>
        <v>3676.2</v>
      </c>
    </row>
    <row r="73" spans="5:15" ht="12.75">
      <c r="E73" s="32" t="s">
        <v>8</v>
      </c>
      <c r="F73" s="22">
        <v>870</v>
      </c>
      <c r="G73" s="22" t="s">
        <v>86</v>
      </c>
      <c r="H73" s="22" t="s">
        <v>87</v>
      </c>
      <c r="I73" s="58">
        <v>7860000000</v>
      </c>
      <c r="J73" s="22"/>
      <c r="K73" s="72">
        <v>3705.5</v>
      </c>
      <c r="L73" s="73">
        <f t="shared" si="2"/>
        <v>0</v>
      </c>
      <c r="M73" s="73">
        <f t="shared" si="2"/>
        <v>0</v>
      </c>
      <c r="N73" s="73">
        <v>-29.3</v>
      </c>
      <c r="O73" s="72">
        <f>SUM(K73:N73)</f>
        <v>3676.2</v>
      </c>
    </row>
    <row r="74" spans="5:15" ht="38.25">
      <c r="E74" s="23" t="s">
        <v>90</v>
      </c>
      <c r="F74" s="22">
        <v>870</v>
      </c>
      <c r="G74" s="22" t="s">
        <v>86</v>
      </c>
      <c r="H74" s="22" t="s">
        <v>87</v>
      </c>
      <c r="I74" s="58">
        <v>7860000110</v>
      </c>
      <c r="J74" s="27" t="s">
        <v>91</v>
      </c>
      <c r="K74" s="72">
        <f t="shared" si="2"/>
        <v>3705.5</v>
      </c>
      <c r="L74" s="73">
        <f t="shared" si="2"/>
        <v>0</v>
      </c>
      <c r="M74" s="73">
        <f t="shared" si="2"/>
        <v>0</v>
      </c>
      <c r="N74" s="73">
        <v>-29.3</v>
      </c>
      <c r="O74" s="72">
        <f>SUM(K74:N74)</f>
        <v>3676.2</v>
      </c>
    </row>
    <row r="75" spans="5:15" ht="12.75">
      <c r="E75" s="23" t="s">
        <v>92</v>
      </c>
      <c r="F75" s="22">
        <v>870</v>
      </c>
      <c r="G75" s="22" t="s">
        <v>86</v>
      </c>
      <c r="H75" s="22" t="s">
        <v>87</v>
      </c>
      <c r="I75" s="58">
        <v>7860000110</v>
      </c>
      <c r="J75" s="22">
        <v>110</v>
      </c>
      <c r="K75" s="72">
        <v>3705.5</v>
      </c>
      <c r="L75" s="73">
        <f>+L76+L77</f>
        <v>0</v>
      </c>
      <c r="M75" s="73">
        <f>+M76+M77</f>
        <v>0</v>
      </c>
      <c r="N75" s="73">
        <v>-29.3</v>
      </c>
      <c r="O75" s="72">
        <f>SUM(K75:N75)</f>
        <v>3676.2</v>
      </c>
    </row>
    <row r="76" spans="5:15" ht="12.75">
      <c r="E76" s="23" t="s">
        <v>208</v>
      </c>
      <c r="F76" s="22">
        <v>870</v>
      </c>
      <c r="G76" s="22" t="s">
        <v>86</v>
      </c>
      <c r="H76" s="22" t="s">
        <v>87</v>
      </c>
      <c r="I76" s="58">
        <v>7860000110</v>
      </c>
      <c r="J76" s="22">
        <v>111</v>
      </c>
      <c r="K76" s="72">
        <v>2852.9</v>
      </c>
      <c r="L76" s="73"/>
      <c r="M76" s="73"/>
      <c r="N76" s="73">
        <v>-20.2</v>
      </c>
      <c r="O76" s="72">
        <f>SUM(K76:N76)</f>
        <v>2832.7000000000003</v>
      </c>
    </row>
    <row r="77" spans="5:15" ht="25.5">
      <c r="E77" s="54" t="s">
        <v>209</v>
      </c>
      <c r="F77" s="22">
        <v>870</v>
      </c>
      <c r="G77" s="22" t="s">
        <v>86</v>
      </c>
      <c r="H77" s="22" t="s">
        <v>87</v>
      </c>
      <c r="I77" s="58">
        <v>7860000110</v>
      </c>
      <c r="J77" s="27">
        <v>119</v>
      </c>
      <c r="K77" s="72">
        <v>852.6</v>
      </c>
      <c r="L77" s="73"/>
      <c r="M77" s="73"/>
      <c r="N77" s="73">
        <v>-9</v>
      </c>
      <c r="O77" s="72">
        <f>SUM(K77:N77)</f>
        <v>843.6</v>
      </c>
    </row>
    <row r="78" spans="5:15" ht="14.25">
      <c r="E78" s="31" t="s">
        <v>125</v>
      </c>
      <c r="F78" s="22">
        <v>870</v>
      </c>
      <c r="G78" s="22" t="s">
        <v>86</v>
      </c>
      <c r="H78" s="22" t="s">
        <v>87</v>
      </c>
      <c r="I78" s="22"/>
      <c r="J78" s="22"/>
      <c r="K78" s="72">
        <f aca="true" t="shared" si="3" ref="K78:M80">+K79</f>
        <v>1</v>
      </c>
      <c r="L78" s="73">
        <f t="shared" si="3"/>
        <v>0</v>
      </c>
      <c r="M78" s="73">
        <f t="shared" si="3"/>
        <v>0</v>
      </c>
      <c r="N78" s="73"/>
      <c r="O78" s="72">
        <v>1</v>
      </c>
    </row>
    <row r="79" spans="5:15" ht="12.75">
      <c r="E79" s="6" t="s">
        <v>63</v>
      </c>
      <c r="F79" s="22">
        <v>870</v>
      </c>
      <c r="G79" s="22" t="s">
        <v>86</v>
      </c>
      <c r="H79" s="22" t="s">
        <v>87</v>
      </c>
      <c r="I79" s="27" t="s">
        <v>268</v>
      </c>
      <c r="J79" s="4">
        <v>200</v>
      </c>
      <c r="K79" s="72">
        <f t="shared" si="3"/>
        <v>1</v>
      </c>
      <c r="L79" s="73">
        <f t="shared" si="3"/>
        <v>0</v>
      </c>
      <c r="M79" s="73">
        <f t="shared" si="3"/>
        <v>0</v>
      </c>
      <c r="N79" s="73"/>
      <c r="O79" s="72">
        <v>1</v>
      </c>
    </row>
    <row r="80" spans="5:15" ht="25.5">
      <c r="E80" s="7" t="s">
        <v>83</v>
      </c>
      <c r="F80" s="27">
        <v>870</v>
      </c>
      <c r="G80" s="27" t="s">
        <v>86</v>
      </c>
      <c r="H80" s="27" t="s">
        <v>87</v>
      </c>
      <c r="I80" s="27" t="s">
        <v>268</v>
      </c>
      <c r="J80" s="4">
        <v>240</v>
      </c>
      <c r="K80" s="72">
        <f t="shared" si="3"/>
        <v>1</v>
      </c>
      <c r="L80" s="73">
        <f t="shared" si="3"/>
        <v>0</v>
      </c>
      <c r="M80" s="73">
        <f t="shared" si="3"/>
        <v>0</v>
      </c>
      <c r="N80" s="73"/>
      <c r="O80" s="72">
        <v>1</v>
      </c>
    </row>
    <row r="81" spans="5:15" ht="25.5">
      <c r="E81" s="7" t="s">
        <v>65</v>
      </c>
      <c r="F81" s="27">
        <v>870</v>
      </c>
      <c r="G81" s="27" t="s">
        <v>86</v>
      </c>
      <c r="H81" s="27" t="s">
        <v>87</v>
      </c>
      <c r="I81" s="27" t="s">
        <v>268</v>
      </c>
      <c r="J81" s="4">
        <v>244</v>
      </c>
      <c r="K81" s="72">
        <v>1</v>
      </c>
      <c r="L81" s="73"/>
      <c r="M81" s="73"/>
      <c r="N81" s="73"/>
      <c r="O81" s="72">
        <v>1</v>
      </c>
    </row>
    <row r="82" spans="5:15" ht="25.5">
      <c r="E82" s="5" t="s">
        <v>126</v>
      </c>
      <c r="F82" s="2">
        <v>870</v>
      </c>
      <c r="G82" s="2" t="s">
        <v>19</v>
      </c>
      <c r="H82" s="4"/>
      <c r="I82" s="4"/>
      <c r="J82" s="4"/>
      <c r="K82" s="76">
        <v>1138.1</v>
      </c>
      <c r="L82" s="77">
        <v>106</v>
      </c>
      <c r="M82" s="77">
        <f>+M83+M89</f>
        <v>0</v>
      </c>
      <c r="N82" s="77"/>
      <c r="O82" s="76">
        <v>1244.1</v>
      </c>
    </row>
    <row r="83" spans="5:15" ht="25.5">
      <c r="E83" s="48" t="s">
        <v>97</v>
      </c>
      <c r="F83" s="4">
        <v>870</v>
      </c>
      <c r="G83" s="4" t="s">
        <v>19</v>
      </c>
      <c r="H83" s="4" t="s">
        <v>6</v>
      </c>
      <c r="I83" s="4" t="s">
        <v>290</v>
      </c>
      <c r="J83" s="4"/>
      <c r="K83" s="72">
        <v>1068.1</v>
      </c>
      <c r="L83" s="73">
        <f aca="true" t="shared" si="4" ref="K83:M85">+L84</f>
        <v>0</v>
      </c>
      <c r="M83" s="73">
        <f t="shared" si="4"/>
        <v>0</v>
      </c>
      <c r="N83" s="73"/>
      <c r="O83" s="72">
        <v>1068.1</v>
      </c>
    </row>
    <row r="84" spans="5:15" ht="12.75">
      <c r="E84" s="23" t="s">
        <v>12</v>
      </c>
      <c r="F84" s="4">
        <v>870</v>
      </c>
      <c r="G84" s="4" t="s">
        <v>19</v>
      </c>
      <c r="H84" s="4" t="s">
        <v>6</v>
      </c>
      <c r="I84" s="4" t="s">
        <v>290</v>
      </c>
      <c r="J84" s="22" t="s">
        <v>88</v>
      </c>
      <c r="K84" s="72">
        <v>1068.1</v>
      </c>
      <c r="L84" s="73">
        <f t="shared" si="4"/>
        <v>0</v>
      </c>
      <c r="M84" s="73">
        <f t="shared" si="4"/>
        <v>0</v>
      </c>
      <c r="N84" s="73"/>
      <c r="O84" s="72">
        <v>1068.1</v>
      </c>
    </row>
    <row r="85" spans="5:15" ht="38.25">
      <c r="E85" s="23" t="s">
        <v>90</v>
      </c>
      <c r="F85" s="4">
        <v>870</v>
      </c>
      <c r="G85" s="4" t="s">
        <v>19</v>
      </c>
      <c r="H85" s="4" t="s">
        <v>6</v>
      </c>
      <c r="I85" s="4" t="s">
        <v>289</v>
      </c>
      <c r="J85" s="27" t="s">
        <v>91</v>
      </c>
      <c r="K85" s="72">
        <f t="shared" si="4"/>
        <v>968.1</v>
      </c>
      <c r="L85" s="73">
        <f t="shared" si="4"/>
        <v>0</v>
      </c>
      <c r="M85" s="73">
        <f t="shared" si="4"/>
        <v>0</v>
      </c>
      <c r="N85" s="73"/>
      <c r="O85" s="72">
        <v>968.1</v>
      </c>
    </row>
    <row r="86" spans="5:15" ht="12.75">
      <c r="E86" s="23" t="s">
        <v>92</v>
      </c>
      <c r="F86" s="4">
        <v>870</v>
      </c>
      <c r="G86" s="4" t="s">
        <v>19</v>
      </c>
      <c r="H86" s="4" t="s">
        <v>6</v>
      </c>
      <c r="I86" s="4" t="s">
        <v>289</v>
      </c>
      <c r="J86" s="22">
        <v>110</v>
      </c>
      <c r="K86" s="72">
        <v>968.1</v>
      </c>
      <c r="L86" s="73">
        <f>+L87+L88</f>
        <v>0</v>
      </c>
      <c r="M86" s="73">
        <f>+M87+M88</f>
        <v>0</v>
      </c>
      <c r="N86" s="73"/>
      <c r="O86" s="72">
        <v>968.1</v>
      </c>
    </row>
    <row r="87" spans="5:15" ht="12.75">
      <c r="E87" s="23" t="s">
        <v>208</v>
      </c>
      <c r="F87" s="4">
        <v>870</v>
      </c>
      <c r="G87" s="4" t="s">
        <v>19</v>
      </c>
      <c r="H87" s="4" t="s">
        <v>6</v>
      </c>
      <c r="I87" s="4" t="s">
        <v>289</v>
      </c>
      <c r="J87" s="22">
        <v>111</v>
      </c>
      <c r="K87" s="72">
        <v>743.5</v>
      </c>
      <c r="L87" s="73"/>
      <c r="M87" s="73"/>
      <c r="N87" s="73"/>
      <c r="O87" s="72">
        <v>743.5</v>
      </c>
    </row>
    <row r="88" spans="5:15" ht="25.5">
      <c r="E88" s="54" t="s">
        <v>209</v>
      </c>
      <c r="F88" s="4">
        <v>870</v>
      </c>
      <c r="G88" s="4" t="s">
        <v>19</v>
      </c>
      <c r="H88" s="4" t="s">
        <v>6</v>
      </c>
      <c r="I88" s="4" t="s">
        <v>289</v>
      </c>
      <c r="J88" s="27">
        <v>119</v>
      </c>
      <c r="K88" s="72">
        <v>224.6</v>
      </c>
      <c r="L88" s="73"/>
      <c r="M88" s="73"/>
      <c r="N88" s="73"/>
      <c r="O88" s="72">
        <v>224.6</v>
      </c>
    </row>
    <row r="89" spans="5:15" ht="12.75">
      <c r="E89" s="6" t="s">
        <v>63</v>
      </c>
      <c r="F89" s="4">
        <v>870</v>
      </c>
      <c r="G89" s="4" t="s">
        <v>19</v>
      </c>
      <c r="H89" s="4" t="s">
        <v>6</v>
      </c>
      <c r="I89" s="4" t="s">
        <v>289</v>
      </c>
      <c r="J89" s="4">
        <v>200</v>
      </c>
      <c r="K89" s="72">
        <v>100</v>
      </c>
      <c r="L89" s="73">
        <v>106</v>
      </c>
      <c r="M89" s="73">
        <f>+M90</f>
        <v>0</v>
      </c>
      <c r="N89" s="73"/>
      <c r="O89" s="72">
        <v>100</v>
      </c>
    </row>
    <row r="90" spans="5:15" ht="25.5">
      <c r="E90" s="7" t="s">
        <v>83</v>
      </c>
      <c r="F90" s="4">
        <v>870</v>
      </c>
      <c r="G90" s="4" t="s">
        <v>19</v>
      </c>
      <c r="H90" s="4" t="s">
        <v>6</v>
      </c>
      <c r="I90" s="4" t="s">
        <v>289</v>
      </c>
      <c r="J90" s="4">
        <v>240</v>
      </c>
      <c r="K90" s="72">
        <v>100</v>
      </c>
      <c r="L90" s="73">
        <v>106</v>
      </c>
      <c r="M90" s="73">
        <f>M91+M92</f>
        <v>0</v>
      </c>
      <c r="N90" s="73"/>
      <c r="O90" s="72">
        <v>100</v>
      </c>
    </row>
    <row r="91" spans="5:15" ht="25.5">
      <c r="E91" s="7" t="s">
        <v>64</v>
      </c>
      <c r="F91" s="4">
        <v>870</v>
      </c>
      <c r="G91" s="4" t="s">
        <v>19</v>
      </c>
      <c r="H91" s="4" t="s">
        <v>6</v>
      </c>
      <c r="I91" s="4" t="s">
        <v>289</v>
      </c>
      <c r="J91" s="4">
        <v>242</v>
      </c>
      <c r="K91" s="72">
        <v>61.9</v>
      </c>
      <c r="L91" s="73"/>
      <c r="M91" s="73">
        <v>7.9</v>
      </c>
      <c r="N91" s="73"/>
      <c r="O91" s="72">
        <v>69.8</v>
      </c>
    </row>
    <row r="92" spans="5:15" ht="25.5">
      <c r="E92" s="7" t="s">
        <v>65</v>
      </c>
      <c r="F92" s="4">
        <v>870</v>
      </c>
      <c r="G92" s="4" t="s">
        <v>19</v>
      </c>
      <c r="H92" s="4" t="s">
        <v>6</v>
      </c>
      <c r="I92" s="4" t="s">
        <v>289</v>
      </c>
      <c r="J92" s="4">
        <v>244</v>
      </c>
      <c r="K92" s="72">
        <v>38.1</v>
      </c>
      <c r="L92" s="73"/>
      <c r="M92" s="73">
        <v>-7.9</v>
      </c>
      <c r="N92" s="73"/>
      <c r="O92" s="72">
        <v>30.2</v>
      </c>
    </row>
    <row r="93" spans="5:15" ht="12.75">
      <c r="E93" s="6" t="s">
        <v>63</v>
      </c>
      <c r="F93" s="4">
        <v>870</v>
      </c>
      <c r="G93" s="4">
        <v>3</v>
      </c>
      <c r="H93" s="4">
        <v>10</v>
      </c>
      <c r="I93" s="4"/>
      <c r="J93" s="4">
        <v>200</v>
      </c>
      <c r="K93" s="72">
        <v>70</v>
      </c>
      <c r="L93" s="73">
        <v>106</v>
      </c>
      <c r="M93" s="73"/>
      <c r="N93" s="73"/>
      <c r="O93" s="72">
        <v>176</v>
      </c>
    </row>
    <row r="94" spans="5:15" ht="25.5">
      <c r="E94" s="7" t="s">
        <v>83</v>
      </c>
      <c r="F94" s="4">
        <v>870</v>
      </c>
      <c r="G94" s="4">
        <v>3</v>
      </c>
      <c r="H94" s="4">
        <v>10</v>
      </c>
      <c r="I94" s="4">
        <v>1000070800</v>
      </c>
      <c r="J94" s="4">
        <v>240</v>
      </c>
      <c r="K94" s="72">
        <v>70</v>
      </c>
      <c r="L94" s="73">
        <v>106</v>
      </c>
      <c r="M94" s="73"/>
      <c r="N94" s="73"/>
      <c r="O94" s="72">
        <v>176</v>
      </c>
    </row>
    <row r="95" spans="5:15" ht="25.5">
      <c r="E95" s="7" t="s">
        <v>65</v>
      </c>
      <c r="F95" s="4">
        <v>870</v>
      </c>
      <c r="G95" s="4">
        <v>3</v>
      </c>
      <c r="H95" s="4">
        <v>10</v>
      </c>
      <c r="I95" s="4">
        <v>1000070800</v>
      </c>
      <c r="J95" s="4">
        <v>244</v>
      </c>
      <c r="K95" s="72">
        <v>70</v>
      </c>
      <c r="L95" s="73">
        <v>106</v>
      </c>
      <c r="M95" s="73"/>
      <c r="N95" s="73"/>
      <c r="O95" s="72">
        <v>176</v>
      </c>
    </row>
    <row r="96" spans="5:16" ht="12.75">
      <c r="E96" s="12" t="s">
        <v>25</v>
      </c>
      <c r="F96" s="2">
        <v>870</v>
      </c>
      <c r="G96" s="2" t="s">
        <v>17</v>
      </c>
      <c r="H96" s="4"/>
      <c r="I96" s="4"/>
      <c r="J96" s="4"/>
      <c r="K96" s="76">
        <v>5153.9</v>
      </c>
      <c r="L96" s="77">
        <v>891.5</v>
      </c>
      <c r="M96" s="77">
        <v>351.9</v>
      </c>
      <c r="N96" s="77">
        <v>169.1</v>
      </c>
      <c r="O96" s="76">
        <f>SUM(K96:N96)</f>
        <v>6566.4</v>
      </c>
      <c r="P96" s="26">
        <v>6566.3</v>
      </c>
    </row>
    <row r="97" spans="5:15" ht="13.5">
      <c r="E97" s="57" t="s">
        <v>224</v>
      </c>
      <c r="F97" s="4">
        <v>870</v>
      </c>
      <c r="G97" s="4" t="s">
        <v>17</v>
      </c>
      <c r="H97" s="4"/>
      <c r="I97" s="4"/>
      <c r="J97" s="4"/>
      <c r="K97" s="74"/>
      <c r="L97" s="75">
        <f>+L98</f>
        <v>0</v>
      </c>
      <c r="M97" s="75"/>
      <c r="N97" s="75"/>
      <c r="O97" s="74"/>
    </row>
    <row r="98" spans="5:15" ht="12.75">
      <c r="E98" s="6" t="s">
        <v>63</v>
      </c>
      <c r="F98" s="4">
        <v>870</v>
      </c>
      <c r="G98" s="4" t="s">
        <v>17</v>
      </c>
      <c r="H98" s="4" t="s">
        <v>18</v>
      </c>
      <c r="I98" s="59">
        <v>8970053910</v>
      </c>
      <c r="J98" s="4">
        <v>200</v>
      </c>
      <c r="K98" s="72"/>
      <c r="L98" s="73">
        <f>+L99</f>
        <v>0</v>
      </c>
      <c r="M98" s="73"/>
      <c r="N98" s="73"/>
      <c r="O98" s="72"/>
    </row>
    <row r="99" spans="5:15" ht="25.5">
      <c r="E99" s="7" t="s">
        <v>83</v>
      </c>
      <c r="F99" s="4">
        <v>870</v>
      </c>
      <c r="G99" s="4" t="s">
        <v>17</v>
      </c>
      <c r="H99" s="4" t="s">
        <v>18</v>
      </c>
      <c r="I99" s="59">
        <v>8970053910</v>
      </c>
      <c r="J99" s="4">
        <v>240</v>
      </c>
      <c r="K99" s="72"/>
      <c r="L99" s="73">
        <f>L100+L101</f>
        <v>0</v>
      </c>
      <c r="M99" s="73"/>
      <c r="N99" s="73"/>
      <c r="O99" s="72"/>
    </row>
    <row r="100" spans="5:15" ht="25.5">
      <c r="E100" s="7" t="s">
        <v>64</v>
      </c>
      <c r="F100" s="4">
        <v>870</v>
      </c>
      <c r="G100" s="4" t="s">
        <v>17</v>
      </c>
      <c r="H100" s="4" t="s">
        <v>18</v>
      </c>
      <c r="I100" s="59">
        <v>8970053910</v>
      </c>
      <c r="J100" s="4">
        <v>242</v>
      </c>
      <c r="K100" s="72"/>
      <c r="L100" s="73"/>
      <c r="M100" s="73"/>
      <c r="N100" s="73"/>
      <c r="O100" s="72"/>
    </row>
    <row r="101" spans="5:15" ht="25.5">
      <c r="E101" s="7" t="s">
        <v>65</v>
      </c>
      <c r="F101" s="2"/>
      <c r="G101" s="4" t="s">
        <v>17</v>
      </c>
      <c r="H101" s="4" t="s">
        <v>18</v>
      </c>
      <c r="I101" s="59">
        <v>8970053910</v>
      </c>
      <c r="J101" s="4">
        <v>244</v>
      </c>
      <c r="K101" s="72"/>
      <c r="L101" s="73"/>
      <c r="M101" s="73"/>
      <c r="N101" s="73"/>
      <c r="O101" s="72"/>
    </row>
    <row r="102" spans="5:15" ht="12.75">
      <c r="E102" s="48" t="s">
        <v>127</v>
      </c>
      <c r="F102" s="4">
        <v>870</v>
      </c>
      <c r="G102" s="4" t="s">
        <v>17</v>
      </c>
      <c r="H102" s="4" t="s">
        <v>6</v>
      </c>
      <c r="I102" s="4"/>
      <c r="J102" s="4"/>
      <c r="K102" s="76">
        <v>4222.5</v>
      </c>
      <c r="L102" s="77">
        <v>691.5</v>
      </c>
      <c r="M102" s="77">
        <v>406.4</v>
      </c>
      <c r="N102" s="77">
        <v>192.1</v>
      </c>
      <c r="O102" s="76">
        <f>SUM(K102:N102)</f>
        <v>5512.5</v>
      </c>
    </row>
    <row r="103" spans="5:15" ht="12.75">
      <c r="E103" s="6" t="s">
        <v>63</v>
      </c>
      <c r="F103" s="4">
        <v>870</v>
      </c>
      <c r="G103" s="4" t="s">
        <v>17</v>
      </c>
      <c r="H103" s="4" t="s">
        <v>6</v>
      </c>
      <c r="I103" s="4" t="s">
        <v>288</v>
      </c>
      <c r="J103" s="4">
        <v>200</v>
      </c>
      <c r="K103" s="72">
        <v>4222.5</v>
      </c>
      <c r="L103" s="73">
        <v>691.5</v>
      </c>
      <c r="M103" s="73">
        <v>406.4</v>
      </c>
      <c r="N103" s="73">
        <v>192.1</v>
      </c>
      <c r="O103" s="72">
        <f>SUM(K103:N103)</f>
        <v>5512.5</v>
      </c>
    </row>
    <row r="104" spans="5:15" ht="25.5">
      <c r="E104" s="7" t="s">
        <v>83</v>
      </c>
      <c r="F104" s="4">
        <v>870</v>
      </c>
      <c r="G104" s="4" t="s">
        <v>17</v>
      </c>
      <c r="H104" s="4" t="s">
        <v>6</v>
      </c>
      <c r="I104" s="4" t="s">
        <v>288</v>
      </c>
      <c r="J104" s="4">
        <v>240</v>
      </c>
      <c r="K104" s="72">
        <v>4222.5</v>
      </c>
      <c r="L104" s="73">
        <v>691.5</v>
      </c>
      <c r="M104" s="73">
        <v>406.4</v>
      </c>
      <c r="N104" s="73">
        <v>192.1</v>
      </c>
      <c r="O104" s="72">
        <f>SUM(K104:N104)</f>
        <v>5512.5</v>
      </c>
    </row>
    <row r="105" spans="5:15" ht="25.5">
      <c r="E105" s="7" t="s">
        <v>65</v>
      </c>
      <c r="F105" s="4">
        <v>870</v>
      </c>
      <c r="G105" s="4" t="s">
        <v>17</v>
      </c>
      <c r="H105" s="4" t="s">
        <v>6</v>
      </c>
      <c r="I105" s="4" t="s">
        <v>288</v>
      </c>
      <c r="J105" s="4">
        <v>244</v>
      </c>
      <c r="K105" s="72">
        <v>4222.5</v>
      </c>
      <c r="L105" s="73">
        <v>691.5</v>
      </c>
      <c r="M105" s="73">
        <v>406.4</v>
      </c>
      <c r="N105" s="73">
        <v>192.1</v>
      </c>
      <c r="O105" s="72">
        <f>SUM(K105:N105)</f>
        <v>5512.5</v>
      </c>
    </row>
    <row r="106" spans="5:16" ht="15">
      <c r="E106" s="34" t="s">
        <v>166</v>
      </c>
      <c r="F106" s="4"/>
      <c r="G106" s="4"/>
      <c r="H106" s="4"/>
      <c r="I106" s="4"/>
      <c r="J106" s="4"/>
      <c r="K106" s="86">
        <v>931.4</v>
      </c>
      <c r="L106" s="87">
        <v>200</v>
      </c>
      <c r="M106" s="87">
        <v>-54.5</v>
      </c>
      <c r="N106" s="87">
        <v>-23</v>
      </c>
      <c r="O106" s="86">
        <f>SUM(K106:N106)</f>
        <v>1053.9</v>
      </c>
      <c r="P106" s="26">
        <v>1053.8</v>
      </c>
    </row>
    <row r="107" spans="5:15" ht="15">
      <c r="E107" s="34" t="s">
        <v>129</v>
      </c>
      <c r="F107" s="4">
        <v>870</v>
      </c>
      <c r="G107" s="4" t="s">
        <v>17</v>
      </c>
      <c r="H107" s="4">
        <v>12</v>
      </c>
      <c r="I107" s="4"/>
      <c r="J107" s="4"/>
      <c r="K107" s="72">
        <v>245.5</v>
      </c>
      <c r="L107" s="73"/>
      <c r="M107" s="73"/>
      <c r="N107" s="73"/>
      <c r="O107" s="72">
        <v>245.5</v>
      </c>
    </row>
    <row r="108" spans="5:15" ht="12.75">
      <c r="E108" s="6" t="s">
        <v>63</v>
      </c>
      <c r="F108" s="4">
        <v>870</v>
      </c>
      <c r="G108" s="4" t="s">
        <v>17</v>
      </c>
      <c r="H108" s="4">
        <v>12</v>
      </c>
      <c r="I108" s="4" t="s">
        <v>287</v>
      </c>
      <c r="J108" s="4">
        <v>200</v>
      </c>
      <c r="K108" s="72">
        <v>245.5</v>
      </c>
      <c r="L108" s="73"/>
      <c r="M108" s="73"/>
      <c r="N108" s="73"/>
      <c r="O108" s="72">
        <v>245.5</v>
      </c>
    </row>
    <row r="109" spans="5:15" ht="25.5">
      <c r="E109" s="7" t="s">
        <v>83</v>
      </c>
      <c r="F109" s="4">
        <v>870</v>
      </c>
      <c r="G109" s="4" t="s">
        <v>17</v>
      </c>
      <c r="H109" s="4">
        <v>12</v>
      </c>
      <c r="I109" s="4" t="s">
        <v>287</v>
      </c>
      <c r="J109" s="4">
        <v>240</v>
      </c>
      <c r="K109" s="72">
        <v>245.5</v>
      </c>
      <c r="L109" s="73"/>
      <c r="M109" s="73"/>
      <c r="N109" s="73"/>
      <c r="O109" s="72">
        <v>245.5</v>
      </c>
    </row>
    <row r="110" spans="5:15" ht="25.5">
      <c r="E110" s="7" t="s">
        <v>65</v>
      </c>
      <c r="F110" s="4">
        <v>870</v>
      </c>
      <c r="G110" s="4" t="s">
        <v>17</v>
      </c>
      <c r="H110" s="4">
        <v>12</v>
      </c>
      <c r="I110" s="4" t="s">
        <v>287</v>
      </c>
      <c r="J110" s="4">
        <v>244</v>
      </c>
      <c r="K110" s="72">
        <v>245.5</v>
      </c>
      <c r="L110" s="73"/>
      <c r="M110" s="73"/>
      <c r="N110" s="73"/>
      <c r="O110" s="72">
        <v>245.5</v>
      </c>
    </row>
    <row r="111" spans="5:15" ht="30" hidden="1">
      <c r="E111" s="30" t="s">
        <v>167</v>
      </c>
      <c r="F111" s="4">
        <v>870</v>
      </c>
      <c r="G111" s="4" t="s">
        <v>17</v>
      </c>
      <c r="H111" s="4">
        <v>12</v>
      </c>
      <c r="I111" s="4"/>
      <c r="J111" s="4"/>
      <c r="K111" s="72">
        <f>+K112</f>
        <v>0</v>
      </c>
      <c r="L111" s="73"/>
      <c r="M111" s="73"/>
      <c r="N111" s="73"/>
      <c r="O111" s="72"/>
    </row>
    <row r="112" spans="5:15" ht="12.75" hidden="1">
      <c r="E112" s="6" t="s">
        <v>63</v>
      </c>
      <c r="F112" s="4">
        <v>870</v>
      </c>
      <c r="G112" s="4" t="s">
        <v>17</v>
      </c>
      <c r="H112" s="4">
        <v>12</v>
      </c>
      <c r="I112" s="4" t="s">
        <v>182</v>
      </c>
      <c r="J112" s="4">
        <v>200</v>
      </c>
      <c r="K112" s="72">
        <f>+K113</f>
        <v>0</v>
      </c>
      <c r="L112" s="73"/>
      <c r="M112" s="73"/>
      <c r="N112" s="73"/>
      <c r="O112" s="72"/>
    </row>
    <row r="113" spans="5:15" ht="25.5" hidden="1">
      <c r="E113" s="7" t="s">
        <v>83</v>
      </c>
      <c r="F113" s="4">
        <v>870</v>
      </c>
      <c r="G113" s="4" t="s">
        <v>17</v>
      </c>
      <c r="H113" s="4">
        <v>12</v>
      </c>
      <c r="I113" s="4" t="s">
        <v>182</v>
      </c>
      <c r="J113" s="4">
        <v>240</v>
      </c>
      <c r="K113" s="72">
        <f>+K114</f>
        <v>0</v>
      </c>
      <c r="L113" s="73"/>
      <c r="M113" s="73"/>
      <c r="N113" s="73"/>
      <c r="O113" s="72"/>
    </row>
    <row r="114" spans="5:15" ht="25.5" hidden="1">
      <c r="E114" s="7" t="s">
        <v>65</v>
      </c>
      <c r="F114" s="4">
        <v>870</v>
      </c>
      <c r="G114" s="4" t="s">
        <v>17</v>
      </c>
      <c r="H114" s="4">
        <v>12</v>
      </c>
      <c r="I114" s="4" t="s">
        <v>182</v>
      </c>
      <c r="J114" s="4">
        <v>244</v>
      </c>
      <c r="K114" s="72"/>
      <c r="L114" s="73"/>
      <c r="M114" s="73"/>
      <c r="N114" s="73"/>
      <c r="O114" s="72"/>
    </row>
    <row r="115" spans="5:15" ht="15" hidden="1">
      <c r="E115" s="30" t="s">
        <v>168</v>
      </c>
      <c r="F115" s="4">
        <v>870</v>
      </c>
      <c r="G115" s="4" t="s">
        <v>17</v>
      </c>
      <c r="H115" s="4">
        <v>12</v>
      </c>
      <c r="I115" s="4"/>
      <c r="J115" s="4"/>
      <c r="K115" s="72">
        <f>+K116</f>
        <v>0</v>
      </c>
      <c r="L115" s="73"/>
      <c r="M115" s="73"/>
      <c r="N115" s="73"/>
      <c r="O115" s="72"/>
    </row>
    <row r="116" spans="5:15" ht="12.75" hidden="1">
      <c r="E116" s="7" t="s">
        <v>66</v>
      </c>
      <c r="F116" s="4">
        <v>870</v>
      </c>
      <c r="G116" s="4" t="s">
        <v>17</v>
      </c>
      <c r="H116" s="4">
        <v>12</v>
      </c>
      <c r="I116" s="4" t="s">
        <v>188</v>
      </c>
      <c r="J116" s="4">
        <v>800</v>
      </c>
      <c r="K116" s="72">
        <f>+K117</f>
        <v>0</v>
      </c>
      <c r="L116" s="73"/>
      <c r="M116" s="73"/>
      <c r="N116" s="73"/>
      <c r="O116" s="72"/>
    </row>
    <row r="117" spans="5:15" ht="25.5" hidden="1">
      <c r="E117" s="7" t="s">
        <v>202</v>
      </c>
      <c r="F117" s="4">
        <v>870</v>
      </c>
      <c r="G117" s="4" t="s">
        <v>17</v>
      </c>
      <c r="H117" s="4">
        <v>12</v>
      </c>
      <c r="I117" s="4" t="s">
        <v>188</v>
      </c>
      <c r="J117" s="4">
        <v>810</v>
      </c>
      <c r="K117" s="72"/>
      <c r="L117" s="73"/>
      <c r="M117" s="73"/>
      <c r="N117" s="73"/>
      <c r="O117" s="72"/>
    </row>
    <row r="118" spans="5:15" ht="30" hidden="1">
      <c r="E118" s="34" t="s">
        <v>183</v>
      </c>
      <c r="F118" s="4"/>
      <c r="G118" s="4"/>
      <c r="H118" s="4"/>
      <c r="I118" s="4"/>
      <c r="J118" s="4"/>
      <c r="K118" s="72">
        <f>+K119+K125+K131+K135</f>
        <v>0</v>
      </c>
      <c r="L118" s="73"/>
      <c r="M118" s="73"/>
      <c r="N118" s="73"/>
      <c r="O118" s="72"/>
    </row>
    <row r="119" spans="5:15" ht="15" hidden="1">
      <c r="E119" s="30" t="s">
        <v>169</v>
      </c>
      <c r="F119" s="4">
        <v>870</v>
      </c>
      <c r="G119" s="4" t="s">
        <v>17</v>
      </c>
      <c r="H119" s="4">
        <v>12</v>
      </c>
      <c r="I119" s="4"/>
      <c r="J119" s="4"/>
      <c r="K119" s="72">
        <f>+K120+K123</f>
        <v>0</v>
      </c>
      <c r="L119" s="73"/>
      <c r="M119" s="73"/>
      <c r="N119" s="73"/>
      <c r="O119" s="72"/>
    </row>
    <row r="120" spans="5:15" ht="12.75" hidden="1">
      <c r="E120" s="6" t="s">
        <v>63</v>
      </c>
      <c r="F120" s="4">
        <v>870</v>
      </c>
      <c r="G120" s="4" t="s">
        <v>17</v>
      </c>
      <c r="H120" s="4">
        <v>12</v>
      </c>
      <c r="I120" s="4" t="s">
        <v>190</v>
      </c>
      <c r="J120" s="4">
        <v>200</v>
      </c>
      <c r="K120" s="72">
        <f>+K121</f>
        <v>0</v>
      </c>
      <c r="L120" s="73"/>
      <c r="M120" s="73"/>
      <c r="N120" s="73"/>
      <c r="O120" s="72"/>
    </row>
    <row r="121" spans="5:15" ht="25.5" customHeight="1" hidden="1">
      <c r="E121" s="7" t="s">
        <v>83</v>
      </c>
      <c r="F121" s="4">
        <v>870</v>
      </c>
      <c r="G121" s="4" t="s">
        <v>17</v>
      </c>
      <c r="H121" s="4">
        <v>12</v>
      </c>
      <c r="I121" s="4" t="s">
        <v>190</v>
      </c>
      <c r="J121" s="4">
        <v>240</v>
      </c>
      <c r="K121" s="72">
        <f>+K122</f>
        <v>0</v>
      </c>
      <c r="L121" s="73"/>
      <c r="M121" s="73"/>
      <c r="N121" s="73"/>
      <c r="O121" s="72"/>
    </row>
    <row r="122" spans="5:15" ht="25.5" hidden="1">
      <c r="E122" s="7" t="s">
        <v>65</v>
      </c>
      <c r="F122" s="4">
        <v>870</v>
      </c>
      <c r="G122" s="4" t="s">
        <v>17</v>
      </c>
      <c r="H122" s="4">
        <v>12</v>
      </c>
      <c r="I122" s="4" t="s">
        <v>190</v>
      </c>
      <c r="J122" s="4">
        <v>244</v>
      </c>
      <c r="K122" s="72"/>
      <c r="L122" s="73"/>
      <c r="M122" s="73"/>
      <c r="N122" s="73"/>
      <c r="O122" s="72"/>
    </row>
    <row r="123" spans="5:15" ht="12.75" hidden="1">
      <c r="E123" s="7" t="s">
        <v>66</v>
      </c>
      <c r="F123" s="4">
        <v>870</v>
      </c>
      <c r="G123" s="4" t="s">
        <v>17</v>
      </c>
      <c r="H123" s="4">
        <v>12</v>
      </c>
      <c r="I123" s="4" t="s">
        <v>190</v>
      </c>
      <c r="J123" s="4">
        <v>800</v>
      </c>
      <c r="K123" s="72">
        <f>+K124</f>
        <v>0</v>
      </c>
      <c r="L123" s="73"/>
      <c r="M123" s="73"/>
      <c r="N123" s="73"/>
      <c r="O123" s="72"/>
    </row>
    <row r="124" spans="5:15" ht="25.5" hidden="1">
      <c r="E124" s="7" t="s">
        <v>202</v>
      </c>
      <c r="F124" s="4">
        <v>870</v>
      </c>
      <c r="G124" s="4" t="s">
        <v>17</v>
      </c>
      <c r="H124" s="4">
        <v>12</v>
      </c>
      <c r="I124" s="4" t="s">
        <v>190</v>
      </c>
      <c r="J124" s="4">
        <v>810</v>
      </c>
      <c r="K124" s="72"/>
      <c r="L124" s="73"/>
      <c r="M124" s="73"/>
      <c r="N124" s="73"/>
      <c r="O124" s="72"/>
    </row>
    <row r="125" spans="5:15" ht="15" hidden="1">
      <c r="E125" s="30" t="s">
        <v>170</v>
      </c>
      <c r="F125" s="4">
        <v>870</v>
      </c>
      <c r="G125" s="4" t="s">
        <v>17</v>
      </c>
      <c r="H125" s="4">
        <v>12</v>
      </c>
      <c r="I125" s="4"/>
      <c r="J125" s="4"/>
      <c r="K125" s="72">
        <f>+K126+K129</f>
        <v>0</v>
      </c>
      <c r="L125" s="73"/>
      <c r="M125" s="73"/>
      <c r="N125" s="73"/>
      <c r="O125" s="72"/>
    </row>
    <row r="126" spans="5:15" ht="12.75" hidden="1">
      <c r="E126" s="6" t="s">
        <v>63</v>
      </c>
      <c r="F126" s="4">
        <v>870</v>
      </c>
      <c r="G126" s="4" t="s">
        <v>17</v>
      </c>
      <c r="H126" s="4">
        <v>12</v>
      </c>
      <c r="I126" s="4" t="s">
        <v>181</v>
      </c>
      <c r="J126" s="4">
        <v>200</v>
      </c>
      <c r="K126" s="72">
        <f>+K127</f>
        <v>0</v>
      </c>
      <c r="L126" s="73"/>
      <c r="M126" s="73"/>
      <c r="N126" s="73"/>
      <c r="O126" s="72"/>
    </row>
    <row r="127" spans="5:15" ht="25.5" hidden="1">
      <c r="E127" s="7" t="s">
        <v>83</v>
      </c>
      <c r="F127" s="4">
        <v>870</v>
      </c>
      <c r="G127" s="4" t="s">
        <v>17</v>
      </c>
      <c r="H127" s="4">
        <v>12</v>
      </c>
      <c r="I127" s="4" t="s">
        <v>181</v>
      </c>
      <c r="J127" s="4">
        <v>240</v>
      </c>
      <c r="K127" s="72">
        <f>+K128</f>
        <v>0</v>
      </c>
      <c r="L127" s="73"/>
      <c r="M127" s="73"/>
      <c r="N127" s="73"/>
      <c r="O127" s="72"/>
    </row>
    <row r="128" spans="5:15" ht="25.5" hidden="1">
      <c r="E128" s="7" t="s">
        <v>65</v>
      </c>
      <c r="F128" s="4">
        <v>870</v>
      </c>
      <c r="G128" s="4" t="s">
        <v>17</v>
      </c>
      <c r="H128" s="4">
        <v>12</v>
      </c>
      <c r="I128" s="4" t="s">
        <v>181</v>
      </c>
      <c r="J128" s="4">
        <v>244</v>
      </c>
      <c r="K128" s="72"/>
      <c r="L128" s="73"/>
      <c r="M128" s="73"/>
      <c r="N128" s="73"/>
      <c r="O128" s="72"/>
    </row>
    <row r="129" spans="5:15" ht="12.75" hidden="1">
      <c r="E129" s="7" t="s">
        <v>66</v>
      </c>
      <c r="F129" s="4">
        <v>870</v>
      </c>
      <c r="G129" s="4" t="s">
        <v>17</v>
      </c>
      <c r="H129" s="4">
        <v>12</v>
      </c>
      <c r="I129" s="4" t="s">
        <v>181</v>
      </c>
      <c r="J129" s="4">
        <v>800</v>
      </c>
      <c r="K129" s="72">
        <f>+K130</f>
        <v>0</v>
      </c>
      <c r="L129" s="73"/>
      <c r="M129" s="73"/>
      <c r="N129" s="73"/>
      <c r="O129" s="72"/>
    </row>
    <row r="130" spans="5:15" ht="25.5" hidden="1">
      <c r="E130" s="7" t="s">
        <v>202</v>
      </c>
      <c r="F130" s="4">
        <v>870</v>
      </c>
      <c r="G130" s="4" t="s">
        <v>17</v>
      </c>
      <c r="H130" s="4">
        <v>12</v>
      </c>
      <c r="I130" s="4" t="s">
        <v>181</v>
      </c>
      <c r="J130" s="4">
        <v>810</v>
      </c>
      <c r="K130" s="72"/>
      <c r="L130" s="73"/>
      <c r="M130" s="73"/>
      <c r="N130" s="73"/>
      <c r="O130" s="72"/>
    </row>
    <row r="131" spans="5:15" ht="15" hidden="1">
      <c r="E131" s="39" t="s">
        <v>171</v>
      </c>
      <c r="F131" s="40">
        <v>870</v>
      </c>
      <c r="G131" s="40" t="s">
        <v>17</v>
      </c>
      <c r="H131" s="40">
        <v>12</v>
      </c>
      <c r="I131" s="40"/>
      <c r="J131" s="40"/>
      <c r="K131" s="72">
        <f>+K132</f>
        <v>0</v>
      </c>
      <c r="L131" s="73"/>
      <c r="M131" s="73"/>
      <c r="N131" s="73"/>
      <c r="O131" s="72"/>
    </row>
    <row r="132" spans="5:15" ht="12.75" hidden="1">
      <c r="E132" s="41" t="s">
        <v>63</v>
      </c>
      <c r="F132" s="40">
        <v>870</v>
      </c>
      <c r="G132" s="40" t="s">
        <v>17</v>
      </c>
      <c r="H132" s="40">
        <v>12</v>
      </c>
      <c r="I132" s="40" t="s">
        <v>203</v>
      </c>
      <c r="J132" s="40">
        <v>200</v>
      </c>
      <c r="K132" s="72">
        <f>+K133</f>
        <v>0</v>
      </c>
      <c r="L132" s="73"/>
      <c r="M132" s="73"/>
      <c r="N132" s="73"/>
      <c r="O132" s="72"/>
    </row>
    <row r="133" spans="5:15" ht="25.5" hidden="1">
      <c r="E133" s="42" t="s">
        <v>83</v>
      </c>
      <c r="F133" s="40">
        <v>870</v>
      </c>
      <c r="G133" s="40" t="s">
        <v>17</v>
      </c>
      <c r="H133" s="40">
        <v>12</v>
      </c>
      <c r="I133" s="40" t="s">
        <v>203</v>
      </c>
      <c r="J133" s="40">
        <v>240</v>
      </c>
      <c r="K133" s="72">
        <f>+K134</f>
        <v>0</v>
      </c>
      <c r="L133" s="73"/>
      <c r="M133" s="73"/>
      <c r="N133" s="73"/>
      <c r="O133" s="72"/>
    </row>
    <row r="134" spans="5:15" ht="25.5" hidden="1">
      <c r="E134" s="42" t="s">
        <v>65</v>
      </c>
      <c r="F134" s="40">
        <v>870</v>
      </c>
      <c r="G134" s="40" t="s">
        <v>17</v>
      </c>
      <c r="H134" s="40">
        <v>12</v>
      </c>
      <c r="I134" s="40" t="s">
        <v>203</v>
      </c>
      <c r="J134" s="40">
        <v>244</v>
      </c>
      <c r="K134" s="72"/>
      <c r="L134" s="73"/>
      <c r="M134" s="73"/>
      <c r="N134" s="73"/>
      <c r="O134" s="72"/>
    </row>
    <row r="135" spans="5:15" ht="15" hidden="1">
      <c r="E135" s="39" t="s">
        <v>172</v>
      </c>
      <c r="F135" s="40">
        <v>870</v>
      </c>
      <c r="G135" s="40" t="s">
        <v>17</v>
      </c>
      <c r="H135" s="40">
        <v>12</v>
      </c>
      <c r="I135" s="40"/>
      <c r="J135" s="40"/>
      <c r="K135" s="72">
        <f>+K136</f>
        <v>0</v>
      </c>
      <c r="L135" s="73"/>
      <c r="M135" s="73"/>
      <c r="N135" s="73"/>
      <c r="O135" s="72"/>
    </row>
    <row r="136" spans="5:15" ht="12.75" hidden="1">
      <c r="E136" s="41" t="s">
        <v>63</v>
      </c>
      <c r="F136" s="40">
        <v>870</v>
      </c>
      <c r="G136" s="40" t="s">
        <v>17</v>
      </c>
      <c r="H136" s="40">
        <v>12</v>
      </c>
      <c r="I136" s="40" t="s">
        <v>189</v>
      </c>
      <c r="J136" s="40">
        <v>200</v>
      </c>
      <c r="K136" s="72">
        <f>+K137</f>
        <v>0</v>
      </c>
      <c r="L136" s="73"/>
      <c r="M136" s="73"/>
      <c r="N136" s="73"/>
      <c r="O136" s="72"/>
    </row>
    <row r="137" spans="5:15" ht="25.5" hidden="1">
      <c r="E137" s="42" t="s">
        <v>83</v>
      </c>
      <c r="F137" s="40">
        <v>870</v>
      </c>
      <c r="G137" s="40" t="s">
        <v>17</v>
      </c>
      <c r="H137" s="40">
        <v>12</v>
      </c>
      <c r="I137" s="40" t="s">
        <v>189</v>
      </c>
      <c r="J137" s="40">
        <v>240</v>
      </c>
      <c r="K137" s="72">
        <f>+K138</f>
        <v>0</v>
      </c>
      <c r="L137" s="73"/>
      <c r="M137" s="73"/>
      <c r="N137" s="73"/>
      <c r="O137" s="72"/>
    </row>
    <row r="138" spans="5:15" ht="25.5" hidden="1">
      <c r="E138" s="42" t="s">
        <v>65</v>
      </c>
      <c r="F138" s="40">
        <v>870</v>
      </c>
      <c r="G138" s="40" t="s">
        <v>17</v>
      </c>
      <c r="H138" s="40">
        <v>12</v>
      </c>
      <c r="I138" s="40" t="s">
        <v>189</v>
      </c>
      <c r="J138" s="40">
        <v>244</v>
      </c>
      <c r="K138" s="72"/>
      <c r="L138" s="73"/>
      <c r="M138" s="73"/>
      <c r="N138" s="73"/>
      <c r="O138" s="72"/>
    </row>
    <row r="139" spans="5:15" ht="25.5">
      <c r="E139" s="42" t="s">
        <v>328</v>
      </c>
      <c r="F139" s="40">
        <v>870</v>
      </c>
      <c r="G139" s="40">
        <v>4</v>
      </c>
      <c r="H139" s="40">
        <v>12</v>
      </c>
      <c r="I139" s="40"/>
      <c r="J139" s="40"/>
      <c r="K139" s="72">
        <v>185.9</v>
      </c>
      <c r="L139" s="73"/>
      <c r="M139" s="73"/>
      <c r="N139" s="73"/>
      <c r="O139" s="72">
        <v>185.9</v>
      </c>
    </row>
    <row r="140" spans="5:15" ht="12.75">
      <c r="E140" s="42" t="s">
        <v>74</v>
      </c>
      <c r="F140" s="40">
        <v>870</v>
      </c>
      <c r="G140" s="40">
        <v>4</v>
      </c>
      <c r="H140" s="40">
        <v>12</v>
      </c>
      <c r="I140" s="40">
        <v>800070150</v>
      </c>
      <c r="J140" s="40">
        <v>300</v>
      </c>
      <c r="K140" s="72">
        <v>185.9</v>
      </c>
      <c r="L140" s="73"/>
      <c r="M140" s="73"/>
      <c r="N140" s="73"/>
      <c r="O140" s="72">
        <v>185.9</v>
      </c>
    </row>
    <row r="141" spans="5:15" ht="12.75">
      <c r="E141" s="42" t="s">
        <v>320</v>
      </c>
      <c r="F141" s="40">
        <v>870</v>
      </c>
      <c r="G141" s="40">
        <v>4</v>
      </c>
      <c r="H141" s="40">
        <v>12</v>
      </c>
      <c r="I141" s="40">
        <v>800070150</v>
      </c>
      <c r="J141" s="40">
        <v>320</v>
      </c>
      <c r="K141" s="72">
        <v>185.9</v>
      </c>
      <c r="L141" s="73"/>
      <c r="M141" s="73"/>
      <c r="N141" s="73"/>
      <c r="O141" s="72" t="s">
        <v>358</v>
      </c>
    </row>
    <row r="142" spans="5:15" ht="12.75">
      <c r="E142" s="42" t="s">
        <v>329</v>
      </c>
      <c r="F142" s="40">
        <v>870</v>
      </c>
      <c r="G142" s="40">
        <v>4</v>
      </c>
      <c r="H142" s="40">
        <v>12</v>
      </c>
      <c r="I142" s="40">
        <v>800070150</v>
      </c>
      <c r="J142" s="40">
        <v>322</v>
      </c>
      <c r="K142" s="72">
        <v>185.9</v>
      </c>
      <c r="L142" s="73"/>
      <c r="M142" s="73"/>
      <c r="N142" s="73"/>
      <c r="O142" s="72">
        <v>185.9</v>
      </c>
    </row>
    <row r="143" spans="5:15" ht="12.75">
      <c r="E143" s="42" t="s">
        <v>330</v>
      </c>
      <c r="F143" s="40"/>
      <c r="G143" s="40"/>
      <c r="H143" s="40"/>
      <c r="I143" s="40"/>
      <c r="J143" s="40"/>
      <c r="K143" s="72"/>
      <c r="L143" s="73"/>
      <c r="M143" s="73"/>
      <c r="N143" s="73"/>
      <c r="O143" s="72"/>
    </row>
    <row r="144" spans="5:15" ht="12.75">
      <c r="E144" s="42" t="s">
        <v>331</v>
      </c>
      <c r="F144" s="40"/>
      <c r="G144" s="40"/>
      <c r="H144" s="40"/>
      <c r="I144" s="40"/>
      <c r="J144" s="40"/>
      <c r="K144" s="72">
        <v>500</v>
      </c>
      <c r="L144" s="73"/>
      <c r="M144" s="73"/>
      <c r="N144" s="73"/>
      <c r="O144" s="72">
        <v>500</v>
      </c>
    </row>
    <row r="145" spans="5:15" ht="12.75">
      <c r="E145" s="42" t="s">
        <v>74</v>
      </c>
      <c r="F145" s="40">
        <v>870</v>
      </c>
      <c r="G145" s="40">
        <v>4</v>
      </c>
      <c r="H145" s="40">
        <v>12</v>
      </c>
      <c r="I145" s="40">
        <v>560070070</v>
      </c>
      <c r="J145" s="40">
        <v>300</v>
      </c>
      <c r="K145" s="72">
        <v>500</v>
      </c>
      <c r="L145" s="73"/>
      <c r="M145" s="73"/>
      <c r="N145" s="73"/>
      <c r="O145" s="72">
        <v>500</v>
      </c>
    </row>
    <row r="146" spans="5:15" ht="12.75">
      <c r="E146" s="42" t="s">
        <v>332</v>
      </c>
      <c r="F146" s="40">
        <v>870</v>
      </c>
      <c r="G146" s="40">
        <v>4</v>
      </c>
      <c r="H146" s="40">
        <v>12</v>
      </c>
      <c r="I146" s="40">
        <v>560070070</v>
      </c>
      <c r="J146" s="40">
        <v>320</v>
      </c>
      <c r="K146" s="72">
        <v>500</v>
      </c>
      <c r="L146" s="73"/>
      <c r="M146" s="73"/>
      <c r="N146" s="73"/>
      <c r="O146" s="72">
        <v>500</v>
      </c>
    </row>
    <row r="147" spans="5:15" ht="12.75">
      <c r="E147" s="42" t="s">
        <v>329</v>
      </c>
      <c r="F147" s="40">
        <v>870</v>
      </c>
      <c r="G147" s="40">
        <v>4</v>
      </c>
      <c r="H147" s="40">
        <v>12</v>
      </c>
      <c r="I147" s="40">
        <v>560070070</v>
      </c>
      <c r="J147" s="40">
        <v>322</v>
      </c>
      <c r="K147" s="72">
        <v>500</v>
      </c>
      <c r="L147" s="73"/>
      <c r="M147" s="73"/>
      <c r="N147" s="73"/>
      <c r="O147" s="72">
        <v>500</v>
      </c>
    </row>
    <row r="148" spans="5:15" ht="25.5">
      <c r="E148" s="42" t="s">
        <v>355</v>
      </c>
      <c r="F148" s="40">
        <v>870</v>
      </c>
      <c r="G148" s="40">
        <v>4</v>
      </c>
      <c r="H148" s="40">
        <v>12</v>
      </c>
      <c r="I148" s="40"/>
      <c r="J148" s="40"/>
      <c r="K148" s="72"/>
      <c r="L148" s="73">
        <v>200</v>
      </c>
      <c r="M148" s="73">
        <v>-54.5</v>
      </c>
      <c r="N148" s="73">
        <v>-23</v>
      </c>
      <c r="O148" s="72">
        <f>SUM(K148:N148)</f>
        <v>122.5</v>
      </c>
    </row>
    <row r="149" spans="5:15" ht="12.75">
      <c r="E149" s="42" t="s">
        <v>63</v>
      </c>
      <c r="F149" s="40">
        <v>870</v>
      </c>
      <c r="G149" s="40">
        <v>4</v>
      </c>
      <c r="H149" s="40">
        <v>12</v>
      </c>
      <c r="I149" s="40">
        <v>1100008200</v>
      </c>
      <c r="J149" s="40">
        <v>200</v>
      </c>
      <c r="K149" s="72"/>
      <c r="L149" s="73">
        <v>200</v>
      </c>
      <c r="M149" s="73">
        <v>-54.5</v>
      </c>
      <c r="N149" s="73">
        <v>-23</v>
      </c>
      <c r="O149" s="72">
        <v>122.5</v>
      </c>
    </row>
    <row r="150" spans="5:15" ht="12.75">
      <c r="E150" s="42" t="s">
        <v>130</v>
      </c>
      <c r="F150" s="40">
        <v>870</v>
      </c>
      <c r="G150" s="40">
        <v>4</v>
      </c>
      <c r="H150" s="40">
        <v>12</v>
      </c>
      <c r="I150" s="40">
        <v>11000082000</v>
      </c>
      <c r="J150" s="40">
        <v>240</v>
      </c>
      <c r="K150" s="72"/>
      <c r="L150" s="73">
        <v>200</v>
      </c>
      <c r="M150" s="73">
        <v>-54.5</v>
      </c>
      <c r="N150" s="73">
        <v>-23</v>
      </c>
      <c r="O150" s="72">
        <v>122.5</v>
      </c>
    </row>
    <row r="151" spans="5:15" ht="12.75">
      <c r="E151" s="42" t="s">
        <v>131</v>
      </c>
      <c r="F151" s="40">
        <v>870</v>
      </c>
      <c r="G151" s="40">
        <v>4</v>
      </c>
      <c r="H151" s="40">
        <v>12</v>
      </c>
      <c r="I151" s="40">
        <v>1100008200</v>
      </c>
      <c r="J151" s="40">
        <v>244</v>
      </c>
      <c r="K151" s="72"/>
      <c r="L151" s="73">
        <v>200</v>
      </c>
      <c r="M151" s="73">
        <v>-54.5</v>
      </c>
      <c r="N151" s="73">
        <v>-23</v>
      </c>
      <c r="O151" s="72">
        <v>122.5</v>
      </c>
    </row>
    <row r="152" spans="5:15" ht="12.75">
      <c r="E152" s="8" t="s">
        <v>44</v>
      </c>
      <c r="F152" s="2">
        <v>870</v>
      </c>
      <c r="G152" s="2" t="s">
        <v>18</v>
      </c>
      <c r="H152" s="2"/>
      <c r="I152" s="4"/>
      <c r="J152" s="4"/>
      <c r="K152" s="76">
        <v>5388.4</v>
      </c>
      <c r="L152" s="77">
        <f>+L153+L160+L166</f>
        <v>0</v>
      </c>
      <c r="M152" s="77">
        <f>+M153+M160+M166</f>
        <v>0</v>
      </c>
      <c r="N152" s="77">
        <v>-110</v>
      </c>
      <c r="O152" s="76">
        <f>SUM(K152:N152)</f>
        <v>5278.4</v>
      </c>
    </row>
    <row r="153" spans="5:15" ht="12.75">
      <c r="E153" s="69" t="s">
        <v>45</v>
      </c>
      <c r="F153" s="20">
        <v>870</v>
      </c>
      <c r="G153" s="20" t="s">
        <v>18</v>
      </c>
      <c r="H153" s="20" t="s">
        <v>14</v>
      </c>
      <c r="I153" s="20" t="s">
        <v>291</v>
      </c>
      <c r="J153" s="4"/>
      <c r="K153" s="72">
        <f aca="true" t="shared" si="5" ref="K153:M154">+K154</f>
        <v>4036</v>
      </c>
      <c r="L153" s="73">
        <f t="shared" si="5"/>
        <v>0</v>
      </c>
      <c r="M153" s="73">
        <f t="shared" si="5"/>
        <v>0</v>
      </c>
      <c r="N153" s="73"/>
      <c r="O153" s="72">
        <v>4036</v>
      </c>
    </row>
    <row r="154" spans="5:15" ht="12.75">
      <c r="E154" s="48" t="s">
        <v>66</v>
      </c>
      <c r="F154" s="20">
        <v>870</v>
      </c>
      <c r="G154" s="20" t="s">
        <v>18</v>
      </c>
      <c r="H154" s="20" t="s">
        <v>14</v>
      </c>
      <c r="I154" s="20" t="s">
        <v>291</v>
      </c>
      <c r="J154" s="4">
        <v>800</v>
      </c>
      <c r="K154" s="72">
        <v>4036</v>
      </c>
      <c r="L154" s="73">
        <f t="shared" si="5"/>
        <v>0</v>
      </c>
      <c r="M154" s="73">
        <f t="shared" si="5"/>
        <v>0</v>
      </c>
      <c r="N154" s="73">
        <v>-467</v>
      </c>
      <c r="O154" s="72">
        <f>SUM(K154:N154)</f>
        <v>3569</v>
      </c>
    </row>
    <row r="155" spans="5:15" ht="25.5" customHeight="1">
      <c r="E155" s="7" t="s">
        <v>316</v>
      </c>
      <c r="F155" s="4">
        <v>870</v>
      </c>
      <c r="G155" s="4" t="s">
        <v>18</v>
      </c>
      <c r="H155" s="4" t="s">
        <v>14</v>
      </c>
      <c r="I155" s="20" t="s">
        <v>291</v>
      </c>
      <c r="J155" s="4">
        <v>810</v>
      </c>
      <c r="K155" s="72">
        <v>4036</v>
      </c>
      <c r="L155" s="73"/>
      <c r="M155" s="73"/>
      <c r="N155" s="73">
        <v>-467</v>
      </c>
      <c r="O155" s="72">
        <v>3569</v>
      </c>
    </row>
    <row r="156" spans="5:15" ht="25.5" customHeight="1">
      <c r="E156" s="7" t="s">
        <v>333</v>
      </c>
      <c r="F156" s="4">
        <v>870</v>
      </c>
      <c r="G156" s="4">
        <v>5</v>
      </c>
      <c r="H156" s="4">
        <v>2</v>
      </c>
      <c r="I156" s="20">
        <v>800075010</v>
      </c>
      <c r="J156" s="4">
        <v>811</v>
      </c>
      <c r="K156" s="72">
        <v>4036</v>
      </c>
      <c r="L156" s="73"/>
      <c r="M156" s="73"/>
      <c r="N156" s="73">
        <v>-467</v>
      </c>
      <c r="O156" s="72">
        <v>3569</v>
      </c>
    </row>
    <row r="157" spans="5:15" ht="15" customHeight="1">
      <c r="E157" s="7" t="s">
        <v>63</v>
      </c>
      <c r="F157" s="4">
        <v>870</v>
      </c>
      <c r="G157" s="4">
        <v>5</v>
      </c>
      <c r="H157" s="4">
        <v>2</v>
      </c>
      <c r="I157" s="20">
        <v>800075010</v>
      </c>
      <c r="J157" s="4">
        <v>200</v>
      </c>
      <c r="K157" s="72"/>
      <c r="L157" s="73"/>
      <c r="M157" s="73"/>
      <c r="N157" s="73"/>
      <c r="O157" s="72"/>
    </row>
    <row r="158" spans="5:15" ht="12.75" customHeight="1">
      <c r="E158" s="7" t="s">
        <v>356</v>
      </c>
      <c r="F158" s="4">
        <v>870</v>
      </c>
      <c r="G158" s="4">
        <v>5</v>
      </c>
      <c r="H158" s="4">
        <v>2</v>
      </c>
      <c r="I158" s="20">
        <v>800075010</v>
      </c>
      <c r="J158" s="4">
        <v>240</v>
      </c>
      <c r="K158" s="72"/>
      <c r="L158" s="73"/>
      <c r="M158" s="73"/>
      <c r="N158" s="73"/>
      <c r="O158" s="72"/>
    </row>
    <row r="159" spans="5:15" ht="13.5" customHeight="1">
      <c r="E159" s="7" t="s">
        <v>131</v>
      </c>
      <c r="F159" s="4">
        <v>870</v>
      </c>
      <c r="G159" s="4">
        <v>5</v>
      </c>
      <c r="H159" s="4">
        <v>2</v>
      </c>
      <c r="I159" s="20">
        <v>800075010</v>
      </c>
      <c r="J159" s="4">
        <v>244</v>
      </c>
      <c r="K159" s="72"/>
      <c r="L159" s="73"/>
      <c r="M159" s="73"/>
      <c r="N159" s="73"/>
      <c r="O159" s="72"/>
    </row>
    <row r="160" spans="5:15" ht="12.75">
      <c r="E160" s="48" t="s">
        <v>66</v>
      </c>
      <c r="F160" s="4">
        <v>870</v>
      </c>
      <c r="G160" s="4" t="s">
        <v>18</v>
      </c>
      <c r="H160" s="4" t="s">
        <v>14</v>
      </c>
      <c r="I160" s="20" t="s">
        <v>292</v>
      </c>
      <c r="J160" s="4">
        <v>800</v>
      </c>
      <c r="K160" s="88">
        <v>1162.4</v>
      </c>
      <c r="L160" s="89">
        <f>+L161</f>
        <v>0</v>
      </c>
      <c r="M160" s="89">
        <f>+M161</f>
        <v>0</v>
      </c>
      <c r="N160" s="89">
        <v>-530.1</v>
      </c>
      <c r="O160" s="88">
        <f>SUM(K160:N160)</f>
        <v>632.3000000000001</v>
      </c>
    </row>
    <row r="161" spans="5:15" ht="24.75" customHeight="1">
      <c r="E161" s="48" t="s">
        <v>334</v>
      </c>
      <c r="F161" s="20">
        <v>870</v>
      </c>
      <c r="G161" s="20" t="s">
        <v>18</v>
      </c>
      <c r="H161" s="20" t="s">
        <v>14</v>
      </c>
      <c r="I161" s="20" t="s">
        <v>292</v>
      </c>
      <c r="J161" s="4">
        <v>810</v>
      </c>
      <c r="K161" s="88">
        <v>1162.4</v>
      </c>
      <c r="L161" s="89"/>
      <c r="M161" s="89"/>
      <c r="N161" s="89">
        <v>-530.1</v>
      </c>
      <c r="O161" s="88">
        <f>SUM(K161:N161)</f>
        <v>632.3000000000001</v>
      </c>
    </row>
    <row r="162" spans="5:15" ht="24.75" customHeight="1">
      <c r="E162" s="7" t="s">
        <v>333</v>
      </c>
      <c r="F162" s="20">
        <v>870</v>
      </c>
      <c r="G162" s="20">
        <v>5</v>
      </c>
      <c r="H162" s="20">
        <v>2</v>
      </c>
      <c r="I162" s="20">
        <v>730070100</v>
      </c>
      <c r="J162" s="4">
        <v>811</v>
      </c>
      <c r="K162" s="88">
        <v>1162.4</v>
      </c>
      <c r="L162" s="89"/>
      <c r="M162" s="89"/>
      <c r="N162" s="89">
        <v>-530.1</v>
      </c>
      <c r="O162" s="88">
        <f>SUM(K162:N162)</f>
        <v>632.3000000000001</v>
      </c>
    </row>
    <row r="163" spans="5:15" ht="15.75" customHeight="1">
      <c r="E163" s="7" t="s">
        <v>63</v>
      </c>
      <c r="F163" s="20">
        <v>870</v>
      </c>
      <c r="G163" s="20">
        <v>5</v>
      </c>
      <c r="H163" s="20">
        <v>2</v>
      </c>
      <c r="I163" s="20">
        <v>710070100</v>
      </c>
      <c r="J163" s="4">
        <v>200</v>
      </c>
      <c r="K163" s="88"/>
      <c r="L163" s="89"/>
      <c r="M163" s="89"/>
      <c r="N163" s="89">
        <v>530.1</v>
      </c>
      <c r="O163" s="88">
        <v>530.1</v>
      </c>
    </row>
    <row r="164" spans="5:15" ht="13.5" customHeight="1">
      <c r="E164" s="7" t="s">
        <v>356</v>
      </c>
      <c r="F164" s="20">
        <v>870</v>
      </c>
      <c r="G164" s="20">
        <v>5</v>
      </c>
      <c r="H164" s="20">
        <v>2</v>
      </c>
      <c r="I164" s="20">
        <v>710070100</v>
      </c>
      <c r="J164" s="4">
        <v>240</v>
      </c>
      <c r="K164" s="88"/>
      <c r="L164" s="89"/>
      <c r="M164" s="89"/>
      <c r="N164" s="89">
        <v>530.1</v>
      </c>
      <c r="O164" s="88">
        <v>530.1</v>
      </c>
    </row>
    <row r="165" spans="5:15" ht="11.25" customHeight="1">
      <c r="E165" s="7" t="s">
        <v>131</v>
      </c>
      <c r="F165" s="20">
        <v>870</v>
      </c>
      <c r="G165" s="20">
        <v>5</v>
      </c>
      <c r="H165" s="20">
        <v>2</v>
      </c>
      <c r="I165" s="20">
        <v>710070100</v>
      </c>
      <c r="J165" s="4">
        <v>244</v>
      </c>
      <c r="K165" s="88"/>
      <c r="L165" s="89"/>
      <c r="M165" s="89"/>
      <c r="N165" s="89">
        <v>530.1</v>
      </c>
      <c r="O165" s="88">
        <v>530.1</v>
      </c>
    </row>
    <row r="166" spans="5:15" ht="14.25">
      <c r="E166" s="14" t="s">
        <v>132</v>
      </c>
      <c r="F166" s="4">
        <v>870</v>
      </c>
      <c r="G166" s="4" t="s">
        <v>18</v>
      </c>
      <c r="H166" s="20" t="s">
        <v>19</v>
      </c>
      <c r="I166" s="20"/>
      <c r="J166" s="4"/>
      <c r="K166" s="72">
        <v>190</v>
      </c>
      <c r="L166" s="73">
        <f>+L167+L175+L181+L185</f>
        <v>0</v>
      </c>
      <c r="M166" s="73">
        <f>+M167+M175+M181+M185</f>
        <v>0</v>
      </c>
      <c r="N166" s="73">
        <v>-110</v>
      </c>
      <c r="O166" s="72">
        <v>80</v>
      </c>
    </row>
    <row r="167" spans="5:15" ht="15">
      <c r="E167" s="34" t="s">
        <v>133</v>
      </c>
      <c r="F167" s="20">
        <v>870</v>
      </c>
      <c r="G167" s="20" t="s">
        <v>18</v>
      </c>
      <c r="H167" s="20" t="s">
        <v>19</v>
      </c>
      <c r="I167" s="20"/>
      <c r="J167" s="4"/>
      <c r="K167" s="72">
        <v>50</v>
      </c>
      <c r="L167" s="73">
        <f>+L171</f>
        <v>0</v>
      </c>
      <c r="M167" s="73">
        <f>+M171</f>
        <v>0</v>
      </c>
      <c r="N167" s="73">
        <v>-50</v>
      </c>
      <c r="O167" s="72">
        <v>0</v>
      </c>
    </row>
    <row r="168" spans="5:15" ht="15">
      <c r="E168" s="34" t="s">
        <v>66</v>
      </c>
      <c r="F168" s="20">
        <v>870</v>
      </c>
      <c r="G168" s="20">
        <v>5</v>
      </c>
      <c r="H168" s="20">
        <v>3</v>
      </c>
      <c r="I168" s="20">
        <v>740070120</v>
      </c>
      <c r="J168" s="4">
        <v>800</v>
      </c>
      <c r="K168" s="72">
        <v>50</v>
      </c>
      <c r="L168" s="73"/>
      <c r="M168" s="73"/>
      <c r="N168" s="73">
        <v>-50</v>
      </c>
      <c r="O168" s="72">
        <v>0</v>
      </c>
    </row>
    <row r="169" spans="5:15" ht="30">
      <c r="E169" s="34" t="s">
        <v>334</v>
      </c>
      <c r="F169" s="20">
        <v>870</v>
      </c>
      <c r="G169" s="20">
        <v>5</v>
      </c>
      <c r="H169" s="20">
        <v>3</v>
      </c>
      <c r="I169" s="20">
        <v>740070120</v>
      </c>
      <c r="J169" s="4">
        <v>810</v>
      </c>
      <c r="K169" s="72">
        <v>50</v>
      </c>
      <c r="L169" s="73"/>
      <c r="M169" s="73"/>
      <c r="N169" s="73">
        <v>-50</v>
      </c>
      <c r="O169" s="72">
        <v>0</v>
      </c>
    </row>
    <row r="170" spans="5:15" ht="45">
      <c r="E170" s="34" t="s">
        <v>333</v>
      </c>
      <c r="F170" s="20">
        <v>870</v>
      </c>
      <c r="G170" s="20">
        <v>5</v>
      </c>
      <c r="H170" s="20">
        <v>3</v>
      </c>
      <c r="I170" s="20">
        <v>740070120</v>
      </c>
      <c r="J170" s="4">
        <v>811</v>
      </c>
      <c r="K170" s="72">
        <v>50</v>
      </c>
      <c r="L170" s="73"/>
      <c r="M170" s="73"/>
      <c r="N170" s="73">
        <v>-50</v>
      </c>
      <c r="O170" s="72">
        <v>0</v>
      </c>
    </row>
    <row r="171" spans="5:15" ht="12.75">
      <c r="E171" s="6" t="s">
        <v>63</v>
      </c>
      <c r="F171" s="20">
        <v>870</v>
      </c>
      <c r="G171" s="20" t="s">
        <v>18</v>
      </c>
      <c r="H171" s="20" t="s">
        <v>19</v>
      </c>
      <c r="I171" s="20" t="s">
        <v>313</v>
      </c>
      <c r="J171" s="4">
        <v>200</v>
      </c>
      <c r="K171" s="72"/>
      <c r="L171" s="73">
        <f>+L172</f>
        <v>0</v>
      </c>
      <c r="M171" s="73">
        <f>+M172</f>
        <v>0</v>
      </c>
      <c r="N171" s="73">
        <v>50</v>
      </c>
      <c r="O171" s="72">
        <v>50</v>
      </c>
    </row>
    <row r="172" spans="5:15" ht="25.5">
      <c r="E172" s="7" t="s">
        <v>83</v>
      </c>
      <c r="F172" s="4">
        <v>870</v>
      </c>
      <c r="G172" s="4" t="s">
        <v>18</v>
      </c>
      <c r="H172" s="20" t="s">
        <v>19</v>
      </c>
      <c r="I172" s="20" t="s">
        <v>313</v>
      </c>
      <c r="J172" s="4">
        <v>240</v>
      </c>
      <c r="K172" s="72"/>
      <c r="L172" s="73">
        <f>+L173</f>
        <v>0</v>
      </c>
      <c r="M172" s="73">
        <f>+M173</f>
        <v>0</v>
      </c>
      <c r="N172" s="73">
        <v>50</v>
      </c>
      <c r="O172" s="72">
        <v>50</v>
      </c>
    </row>
    <row r="173" spans="5:15" ht="38.25">
      <c r="E173" s="7" t="s">
        <v>316</v>
      </c>
      <c r="F173" s="20">
        <v>870</v>
      </c>
      <c r="G173" s="20" t="s">
        <v>18</v>
      </c>
      <c r="H173" s="20" t="s">
        <v>19</v>
      </c>
      <c r="I173" s="20" t="s">
        <v>313</v>
      </c>
      <c r="J173" s="4">
        <v>810</v>
      </c>
      <c r="K173" s="72"/>
      <c r="L173" s="73"/>
      <c r="M173" s="73"/>
      <c r="N173" s="73"/>
      <c r="O173" s="72"/>
    </row>
    <row r="174" spans="5:15" ht="12.75">
      <c r="E174" s="7" t="s">
        <v>131</v>
      </c>
      <c r="F174" s="20">
        <v>870</v>
      </c>
      <c r="G174" s="20">
        <v>5</v>
      </c>
      <c r="H174" s="20">
        <v>3</v>
      </c>
      <c r="I174" s="20">
        <v>720070120</v>
      </c>
      <c r="J174" s="4">
        <v>244</v>
      </c>
      <c r="K174" s="72"/>
      <c r="L174" s="73"/>
      <c r="M174" s="73"/>
      <c r="N174" s="73">
        <v>50</v>
      </c>
      <c r="O174" s="72">
        <v>50</v>
      </c>
    </row>
    <row r="175" spans="5:15" ht="14.25">
      <c r="E175" s="14" t="s">
        <v>236</v>
      </c>
      <c r="F175" s="4">
        <v>870</v>
      </c>
      <c r="G175" s="4" t="s">
        <v>18</v>
      </c>
      <c r="H175" s="20" t="s">
        <v>19</v>
      </c>
      <c r="I175" s="20"/>
      <c r="J175" s="4"/>
      <c r="K175" s="72">
        <v>30</v>
      </c>
      <c r="L175" s="73">
        <f>+L176+L179</f>
        <v>0</v>
      </c>
      <c r="M175" s="73">
        <f>+M176+M179</f>
        <v>0</v>
      </c>
      <c r="N175" s="91">
        <v>-26.2</v>
      </c>
      <c r="O175" s="72">
        <v>3.8</v>
      </c>
    </row>
    <row r="176" spans="5:15" ht="12.75">
      <c r="E176" s="6" t="s">
        <v>63</v>
      </c>
      <c r="F176" s="20">
        <v>870</v>
      </c>
      <c r="G176" s="20" t="s">
        <v>18</v>
      </c>
      <c r="H176" s="20" t="s">
        <v>19</v>
      </c>
      <c r="I176" s="20" t="s">
        <v>308</v>
      </c>
      <c r="J176" s="4">
        <v>200</v>
      </c>
      <c r="K176" s="72">
        <f aca="true" t="shared" si="6" ref="K176:M177">+K177</f>
        <v>0</v>
      </c>
      <c r="L176" s="73">
        <f t="shared" si="6"/>
        <v>0</v>
      </c>
      <c r="M176" s="73">
        <f t="shared" si="6"/>
        <v>0</v>
      </c>
      <c r="N176" s="73"/>
      <c r="O176" s="72"/>
    </row>
    <row r="177" spans="5:15" ht="12.75">
      <c r="E177" s="7" t="s">
        <v>130</v>
      </c>
      <c r="F177" s="4">
        <v>870</v>
      </c>
      <c r="G177" s="4" t="s">
        <v>18</v>
      </c>
      <c r="H177" s="20" t="s">
        <v>19</v>
      </c>
      <c r="I177" s="20" t="s">
        <v>308</v>
      </c>
      <c r="J177" s="4">
        <v>240</v>
      </c>
      <c r="K177" s="72">
        <f t="shared" si="6"/>
        <v>0</v>
      </c>
      <c r="L177" s="73">
        <f t="shared" si="6"/>
        <v>0</v>
      </c>
      <c r="M177" s="73">
        <f t="shared" si="6"/>
        <v>0</v>
      </c>
      <c r="N177" s="73"/>
      <c r="O177" s="72"/>
    </row>
    <row r="178" spans="5:15" ht="12.75">
      <c r="E178" s="7" t="s">
        <v>131</v>
      </c>
      <c r="F178" s="20">
        <v>870</v>
      </c>
      <c r="G178" s="20" t="s">
        <v>18</v>
      </c>
      <c r="H178" s="20" t="s">
        <v>19</v>
      </c>
      <c r="I178" s="20" t="s">
        <v>308</v>
      </c>
      <c r="J178" s="4">
        <v>244</v>
      </c>
      <c r="K178" s="72">
        <v>0</v>
      </c>
      <c r="L178" s="73"/>
      <c r="M178" s="73"/>
      <c r="N178" s="73"/>
      <c r="O178" s="72"/>
    </row>
    <row r="179" spans="5:15" ht="12.75">
      <c r="E179" s="48" t="s">
        <v>66</v>
      </c>
      <c r="F179" s="20">
        <v>870</v>
      </c>
      <c r="G179" s="20" t="s">
        <v>18</v>
      </c>
      <c r="H179" s="20" t="s">
        <v>19</v>
      </c>
      <c r="I179" s="20" t="s">
        <v>308</v>
      </c>
      <c r="J179" s="4">
        <v>800</v>
      </c>
      <c r="K179" s="72">
        <v>30</v>
      </c>
      <c r="L179" s="73">
        <f>+L180</f>
        <v>0</v>
      </c>
      <c r="M179" s="73">
        <f>+M180</f>
        <v>0</v>
      </c>
      <c r="N179" s="73">
        <v>-26.2</v>
      </c>
      <c r="O179" s="72">
        <v>3.8</v>
      </c>
    </row>
    <row r="180" spans="5:15" ht="25.5">
      <c r="E180" s="7" t="s">
        <v>334</v>
      </c>
      <c r="F180" s="4">
        <v>870</v>
      </c>
      <c r="G180" s="4" t="s">
        <v>18</v>
      </c>
      <c r="H180" s="20" t="s">
        <v>19</v>
      </c>
      <c r="I180" s="20" t="s">
        <v>308</v>
      </c>
      <c r="J180" s="4">
        <v>810</v>
      </c>
      <c r="K180" s="72">
        <v>30</v>
      </c>
      <c r="L180" s="73"/>
      <c r="M180" s="73"/>
      <c r="N180" s="73">
        <v>-26.2</v>
      </c>
      <c r="O180" s="72">
        <v>3.8</v>
      </c>
    </row>
    <row r="181" spans="5:15" ht="15" hidden="1">
      <c r="E181" s="34" t="s">
        <v>134</v>
      </c>
      <c r="F181" s="20">
        <v>870</v>
      </c>
      <c r="G181" s="20" t="s">
        <v>18</v>
      </c>
      <c r="H181" s="20" t="s">
        <v>19</v>
      </c>
      <c r="I181" s="20"/>
      <c r="J181" s="4"/>
      <c r="K181" s="72">
        <f aca="true" t="shared" si="7" ref="K181:M183">+K182</f>
        <v>0</v>
      </c>
      <c r="L181" s="73">
        <f t="shared" si="7"/>
        <v>0</v>
      </c>
      <c r="M181" s="73">
        <f t="shared" si="7"/>
        <v>0</v>
      </c>
      <c r="N181" s="73"/>
      <c r="O181" s="72"/>
    </row>
    <row r="182" spans="5:15" ht="12.75" hidden="1">
      <c r="E182" s="6" t="s">
        <v>63</v>
      </c>
      <c r="F182" s="4">
        <v>870</v>
      </c>
      <c r="G182" s="4" t="s">
        <v>18</v>
      </c>
      <c r="H182" s="20" t="s">
        <v>19</v>
      </c>
      <c r="I182" s="20" t="s">
        <v>192</v>
      </c>
      <c r="J182" s="4">
        <v>200</v>
      </c>
      <c r="K182" s="72">
        <f t="shared" si="7"/>
        <v>0</v>
      </c>
      <c r="L182" s="73">
        <f t="shared" si="7"/>
        <v>0</v>
      </c>
      <c r="M182" s="73">
        <f t="shared" si="7"/>
        <v>0</v>
      </c>
      <c r="N182" s="73"/>
      <c r="O182" s="72"/>
    </row>
    <row r="183" spans="5:15" ht="12.75" hidden="1">
      <c r="E183" s="7" t="s">
        <v>130</v>
      </c>
      <c r="F183" s="20">
        <v>870</v>
      </c>
      <c r="G183" s="20" t="s">
        <v>18</v>
      </c>
      <c r="H183" s="20" t="s">
        <v>19</v>
      </c>
      <c r="I183" s="20" t="s">
        <v>192</v>
      </c>
      <c r="J183" s="4">
        <v>240</v>
      </c>
      <c r="K183" s="72">
        <f t="shared" si="7"/>
        <v>0</v>
      </c>
      <c r="L183" s="73">
        <f t="shared" si="7"/>
        <v>0</v>
      </c>
      <c r="M183" s="73">
        <f t="shared" si="7"/>
        <v>0</v>
      </c>
      <c r="N183" s="73"/>
      <c r="O183" s="72"/>
    </row>
    <row r="184" spans="5:15" ht="12.75" hidden="1">
      <c r="E184" s="7" t="s">
        <v>131</v>
      </c>
      <c r="F184" s="4">
        <v>870</v>
      </c>
      <c r="G184" s="4" t="s">
        <v>18</v>
      </c>
      <c r="H184" s="20" t="s">
        <v>19</v>
      </c>
      <c r="I184" s="20" t="s">
        <v>192</v>
      </c>
      <c r="J184" s="4">
        <v>244</v>
      </c>
      <c r="K184" s="72"/>
      <c r="L184" s="73"/>
      <c r="M184" s="73"/>
      <c r="N184" s="73"/>
      <c r="O184" s="72"/>
    </row>
    <row r="185" spans="5:15" ht="15" hidden="1">
      <c r="E185" s="34" t="s">
        <v>135</v>
      </c>
      <c r="F185" s="20">
        <v>870</v>
      </c>
      <c r="G185" s="20" t="s">
        <v>18</v>
      </c>
      <c r="H185" s="20" t="s">
        <v>19</v>
      </c>
      <c r="I185" s="20"/>
      <c r="J185" s="4"/>
      <c r="K185" s="72">
        <f aca="true" t="shared" si="8" ref="K185:M187">+K186</f>
        <v>0</v>
      </c>
      <c r="L185" s="73">
        <f t="shared" si="8"/>
        <v>0</v>
      </c>
      <c r="M185" s="73">
        <f t="shared" si="8"/>
        <v>0</v>
      </c>
      <c r="N185" s="73"/>
      <c r="O185" s="72"/>
    </row>
    <row r="186" spans="5:15" ht="12.75" hidden="1">
      <c r="E186" s="6" t="s">
        <v>63</v>
      </c>
      <c r="F186" s="4">
        <v>870</v>
      </c>
      <c r="G186" s="4" t="s">
        <v>18</v>
      </c>
      <c r="H186" s="20" t="s">
        <v>19</v>
      </c>
      <c r="I186" s="20" t="s">
        <v>193</v>
      </c>
      <c r="J186" s="4">
        <v>200</v>
      </c>
      <c r="K186" s="72">
        <f t="shared" si="8"/>
        <v>0</v>
      </c>
      <c r="L186" s="73">
        <f t="shared" si="8"/>
        <v>0</v>
      </c>
      <c r="M186" s="73">
        <f t="shared" si="8"/>
        <v>0</v>
      </c>
      <c r="N186" s="73"/>
      <c r="O186" s="72"/>
    </row>
    <row r="187" spans="5:15" ht="12.75" customHeight="1" hidden="1">
      <c r="E187" s="7" t="s">
        <v>130</v>
      </c>
      <c r="F187" s="20">
        <v>870</v>
      </c>
      <c r="G187" s="20" t="s">
        <v>18</v>
      </c>
      <c r="H187" s="20" t="s">
        <v>19</v>
      </c>
      <c r="I187" s="20" t="s">
        <v>193</v>
      </c>
      <c r="J187" s="4">
        <v>240</v>
      </c>
      <c r="K187" s="72">
        <f t="shared" si="8"/>
        <v>0</v>
      </c>
      <c r="L187" s="73">
        <f t="shared" si="8"/>
        <v>0</v>
      </c>
      <c r="M187" s="73">
        <f t="shared" si="8"/>
        <v>0</v>
      </c>
      <c r="N187" s="73"/>
      <c r="O187" s="72"/>
    </row>
    <row r="188" spans="5:15" ht="12.75" customHeight="1" hidden="1">
      <c r="E188" s="7" t="s">
        <v>131</v>
      </c>
      <c r="F188" s="4">
        <v>870</v>
      </c>
      <c r="G188" s="4" t="s">
        <v>18</v>
      </c>
      <c r="H188" s="20" t="s">
        <v>19</v>
      </c>
      <c r="I188" s="20" t="s">
        <v>193</v>
      </c>
      <c r="J188" s="4">
        <v>244</v>
      </c>
      <c r="K188" s="72"/>
      <c r="L188" s="73"/>
      <c r="M188" s="73"/>
      <c r="N188" s="73"/>
      <c r="O188" s="72"/>
    </row>
    <row r="189" spans="5:15" ht="42.75" customHeight="1">
      <c r="E189" s="7" t="s">
        <v>333</v>
      </c>
      <c r="F189" s="4">
        <v>870</v>
      </c>
      <c r="G189" s="4">
        <v>5</v>
      </c>
      <c r="H189" s="20">
        <v>3</v>
      </c>
      <c r="I189" s="20">
        <v>760070110</v>
      </c>
      <c r="J189" s="4">
        <v>811</v>
      </c>
      <c r="K189" s="72">
        <v>30</v>
      </c>
      <c r="L189" s="73"/>
      <c r="M189" s="73"/>
      <c r="N189" s="73">
        <v>-26.2</v>
      </c>
      <c r="O189" s="72">
        <v>3.8</v>
      </c>
    </row>
    <row r="190" spans="5:15" ht="15.75" customHeight="1">
      <c r="E190" s="6" t="s">
        <v>63</v>
      </c>
      <c r="F190" s="4"/>
      <c r="G190" s="4">
        <v>5</v>
      </c>
      <c r="H190" s="20">
        <v>3</v>
      </c>
      <c r="I190" s="20">
        <v>740070110</v>
      </c>
      <c r="J190" s="4">
        <v>200</v>
      </c>
      <c r="K190" s="72"/>
      <c r="L190" s="73"/>
      <c r="M190" s="73"/>
      <c r="N190" s="73">
        <v>26.2</v>
      </c>
      <c r="O190" s="72">
        <v>26.2</v>
      </c>
    </row>
    <row r="191" spans="5:15" ht="15" customHeight="1">
      <c r="E191" s="7" t="s">
        <v>130</v>
      </c>
      <c r="F191" s="4"/>
      <c r="G191" s="4">
        <v>5</v>
      </c>
      <c r="H191" s="20">
        <v>3</v>
      </c>
      <c r="I191" s="20">
        <v>740070110</v>
      </c>
      <c r="J191" s="4">
        <v>240</v>
      </c>
      <c r="K191" s="72"/>
      <c r="L191" s="73"/>
      <c r="M191" s="73"/>
      <c r="N191" s="73">
        <v>26.2</v>
      </c>
      <c r="O191" s="72">
        <v>26.2</v>
      </c>
    </row>
    <row r="192" spans="5:15" ht="13.5" customHeight="1">
      <c r="E192" s="7" t="s">
        <v>131</v>
      </c>
      <c r="F192" s="4"/>
      <c r="G192" s="4">
        <v>5</v>
      </c>
      <c r="H192" s="20">
        <v>3</v>
      </c>
      <c r="I192" s="20">
        <v>740070110</v>
      </c>
      <c r="J192" s="4">
        <v>244</v>
      </c>
      <c r="K192" s="72"/>
      <c r="L192" s="73"/>
      <c r="M192" s="73"/>
      <c r="N192" s="73">
        <v>26.2</v>
      </c>
      <c r="O192" s="72">
        <v>26.2</v>
      </c>
    </row>
    <row r="193" spans="5:15" ht="17.25" customHeight="1">
      <c r="E193" s="7" t="s">
        <v>134</v>
      </c>
      <c r="F193" s="4">
        <v>870</v>
      </c>
      <c r="G193" s="4">
        <v>5</v>
      </c>
      <c r="H193" s="20">
        <v>3</v>
      </c>
      <c r="I193" s="20"/>
      <c r="J193" s="4"/>
      <c r="K193" s="72">
        <v>30</v>
      </c>
      <c r="L193" s="73"/>
      <c r="M193" s="73"/>
      <c r="N193" s="73">
        <v>-30</v>
      </c>
      <c r="O193" s="72">
        <v>0</v>
      </c>
    </row>
    <row r="194" spans="5:15" ht="17.25" customHeight="1">
      <c r="E194" s="7" t="s">
        <v>66</v>
      </c>
      <c r="F194" s="4">
        <v>870</v>
      </c>
      <c r="G194" s="4">
        <v>5</v>
      </c>
      <c r="H194" s="20">
        <v>3</v>
      </c>
      <c r="I194" s="20">
        <v>760070120</v>
      </c>
      <c r="J194" s="4">
        <v>800</v>
      </c>
      <c r="K194" s="72">
        <v>30</v>
      </c>
      <c r="L194" s="73"/>
      <c r="M194" s="73"/>
      <c r="N194" s="73">
        <v>-30</v>
      </c>
      <c r="O194" s="72">
        <v>0</v>
      </c>
    </row>
    <row r="195" spans="5:15" ht="30" customHeight="1">
      <c r="E195" s="7" t="s">
        <v>334</v>
      </c>
      <c r="F195" s="4">
        <v>870</v>
      </c>
      <c r="G195" s="4">
        <v>5</v>
      </c>
      <c r="H195" s="20">
        <v>3</v>
      </c>
      <c r="I195" s="20">
        <v>760070120</v>
      </c>
      <c r="J195" s="4">
        <v>810</v>
      </c>
      <c r="K195" s="72">
        <v>30</v>
      </c>
      <c r="L195" s="73"/>
      <c r="M195" s="73"/>
      <c r="N195" s="73">
        <v>-30</v>
      </c>
      <c r="O195" s="72">
        <v>0</v>
      </c>
    </row>
    <row r="196" spans="5:15" ht="39" customHeight="1">
      <c r="E196" s="7" t="s">
        <v>333</v>
      </c>
      <c r="F196" s="4">
        <v>870</v>
      </c>
      <c r="G196" s="4">
        <v>5</v>
      </c>
      <c r="H196" s="20">
        <v>3</v>
      </c>
      <c r="I196" s="20">
        <v>760070120</v>
      </c>
      <c r="J196" s="4">
        <v>811</v>
      </c>
      <c r="K196" s="72">
        <v>30</v>
      </c>
      <c r="L196" s="73"/>
      <c r="M196" s="73"/>
      <c r="N196" s="73">
        <v>-30</v>
      </c>
      <c r="O196" s="72">
        <v>0</v>
      </c>
    </row>
    <row r="197" spans="5:15" ht="16.5" customHeight="1">
      <c r="E197" s="7" t="s">
        <v>135</v>
      </c>
      <c r="F197" s="4">
        <v>870</v>
      </c>
      <c r="G197" s="4">
        <v>5</v>
      </c>
      <c r="H197" s="20">
        <v>3</v>
      </c>
      <c r="I197" s="20"/>
      <c r="J197" s="4"/>
      <c r="K197" s="72">
        <v>80</v>
      </c>
      <c r="L197" s="73"/>
      <c r="M197" s="73"/>
      <c r="N197" s="73">
        <v>-80</v>
      </c>
      <c r="O197" s="72">
        <v>0</v>
      </c>
    </row>
    <row r="198" spans="5:15" ht="16.5" customHeight="1">
      <c r="E198" s="7" t="s">
        <v>66</v>
      </c>
      <c r="F198" s="4">
        <v>870</v>
      </c>
      <c r="G198" s="4">
        <v>5</v>
      </c>
      <c r="H198" s="20">
        <v>3</v>
      </c>
      <c r="I198" s="20">
        <v>770070120</v>
      </c>
      <c r="J198" s="4">
        <v>800</v>
      </c>
      <c r="K198" s="72">
        <v>80</v>
      </c>
      <c r="L198" s="73"/>
      <c r="M198" s="73"/>
      <c r="N198" s="73">
        <v>-80</v>
      </c>
      <c r="O198" s="72">
        <v>0</v>
      </c>
    </row>
    <row r="199" spans="5:15" ht="27.75" customHeight="1">
      <c r="E199" s="7" t="s">
        <v>334</v>
      </c>
      <c r="F199" s="4">
        <v>870</v>
      </c>
      <c r="G199" s="4">
        <v>5</v>
      </c>
      <c r="H199" s="20">
        <v>3</v>
      </c>
      <c r="I199" s="20">
        <v>770070120</v>
      </c>
      <c r="J199" s="4">
        <v>810</v>
      </c>
      <c r="K199" s="72">
        <v>80</v>
      </c>
      <c r="L199" s="73"/>
      <c r="M199" s="73"/>
      <c r="N199" s="73">
        <v>-80</v>
      </c>
      <c r="O199" s="72">
        <v>0</v>
      </c>
    </row>
    <row r="200" spans="5:15" ht="37.5" customHeight="1">
      <c r="E200" s="7" t="s">
        <v>333</v>
      </c>
      <c r="F200" s="4">
        <v>870</v>
      </c>
      <c r="G200" s="4">
        <v>5</v>
      </c>
      <c r="H200" s="20">
        <v>3</v>
      </c>
      <c r="I200" s="20">
        <v>770070120</v>
      </c>
      <c r="J200" s="4">
        <v>811</v>
      </c>
      <c r="K200" s="72">
        <v>80</v>
      </c>
      <c r="L200" s="73"/>
      <c r="M200" s="73"/>
      <c r="N200" s="73">
        <v>-80</v>
      </c>
      <c r="O200" s="72">
        <v>0</v>
      </c>
    </row>
    <row r="201" spans="5:15" ht="13.5">
      <c r="E201" s="8" t="s">
        <v>26</v>
      </c>
      <c r="F201" s="2">
        <v>870</v>
      </c>
      <c r="G201" s="2" t="s">
        <v>13</v>
      </c>
      <c r="H201" s="4"/>
      <c r="I201" s="4"/>
      <c r="J201" s="4"/>
      <c r="K201" s="74">
        <v>407</v>
      </c>
      <c r="L201" s="75">
        <f>L202+L207</f>
        <v>0</v>
      </c>
      <c r="M201" s="75">
        <f>M202+M207</f>
        <v>0</v>
      </c>
      <c r="N201" s="75"/>
      <c r="O201" s="74">
        <v>407</v>
      </c>
    </row>
    <row r="202" spans="5:15" ht="13.5" hidden="1">
      <c r="E202" s="50" t="s">
        <v>191</v>
      </c>
      <c r="F202" s="2"/>
      <c r="G202" s="2"/>
      <c r="H202" s="4"/>
      <c r="I202" s="4"/>
      <c r="J202" s="4"/>
      <c r="K202" s="74">
        <f aca="true" t="shared" si="9" ref="K202:M205">+K203</f>
        <v>0</v>
      </c>
      <c r="L202" s="75">
        <f t="shared" si="9"/>
        <v>0</v>
      </c>
      <c r="M202" s="75">
        <f t="shared" si="9"/>
        <v>0</v>
      </c>
      <c r="N202" s="75"/>
      <c r="O202" s="74"/>
    </row>
    <row r="203" spans="5:15" ht="25.5" hidden="1">
      <c r="E203" s="42" t="s">
        <v>175</v>
      </c>
      <c r="F203" s="40">
        <v>870</v>
      </c>
      <c r="G203" s="40" t="s">
        <v>13</v>
      </c>
      <c r="H203" s="40" t="s">
        <v>18</v>
      </c>
      <c r="I203" s="40" t="s">
        <v>194</v>
      </c>
      <c r="J203" s="40"/>
      <c r="K203" s="84">
        <f t="shared" si="9"/>
        <v>0</v>
      </c>
      <c r="L203" s="85">
        <f t="shared" si="9"/>
        <v>0</v>
      </c>
      <c r="M203" s="85">
        <f t="shared" si="9"/>
        <v>0</v>
      </c>
      <c r="N203" s="85"/>
      <c r="O203" s="84"/>
    </row>
    <row r="204" spans="5:15" ht="12.75" hidden="1">
      <c r="E204" s="41" t="s">
        <v>63</v>
      </c>
      <c r="F204" s="40">
        <v>870</v>
      </c>
      <c r="G204" s="40" t="s">
        <v>13</v>
      </c>
      <c r="H204" s="40" t="s">
        <v>18</v>
      </c>
      <c r="I204" s="40" t="s">
        <v>194</v>
      </c>
      <c r="J204" s="40">
        <v>200</v>
      </c>
      <c r="K204" s="84">
        <f t="shared" si="9"/>
        <v>0</v>
      </c>
      <c r="L204" s="85">
        <f t="shared" si="9"/>
        <v>0</v>
      </c>
      <c r="M204" s="85">
        <f t="shared" si="9"/>
        <v>0</v>
      </c>
      <c r="N204" s="85"/>
      <c r="O204" s="84"/>
    </row>
    <row r="205" spans="5:15" ht="25.5" hidden="1">
      <c r="E205" s="42" t="s">
        <v>83</v>
      </c>
      <c r="F205" s="40">
        <v>870</v>
      </c>
      <c r="G205" s="40" t="s">
        <v>13</v>
      </c>
      <c r="H205" s="40" t="s">
        <v>18</v>
      </c>
      <c r="I205" s="40" t="s">
        <v>194</v>
      </c>
      <c r="J205" s="40">
        <v>240</v>
      </c>
      <c r="K205" s="84">
        <f t="shared" si="9"/>
        <v>0</v>
      </c>
      <c r="L205" s="85">
        <f t="shared" si="9"/>
        <v>0</v>
      </c>
      <c r="M205" s="85">
        <f t="shared" si="9"/>
        <v>0</v>
      </c>
      <c r="N205" s="85"/>
      <c r="O205" s="84"/>
    </row>
    <row r="206" spans="5:15" ht="25.5" hidden="1">
      <c r="E206" s="42" t="s">
        <v>65</v>
      </c>
      <c r="F206" s="40">
        <v>870</v>
      </c>
      <c r="G206" s="40" t="s">
        <v>13</v>
      </c>
      <c r="H206" s="40" t="s">
        <v>18</v>
      </c>
      <c r="I206" s="40" t="s">
        <v>194</v>
      </c>
      <c r="J206" s="40">
        <v>244</v>
      </c>
      <c r="K206" s="84"/>
      <c r="L206" s="85"/>
      <c r="M206" s="85"/>
      <c r="N206" s="85"/>
      <c r="O206" s="84"/>
    </row>
    <row r="207" spans="5:15" ht="13.5">
      <c r="E207" s="50" t="s">
        <v>3</v>
      </c>
      <c r="F207" s="51">
        <v>870</v>
      </c>
      <c r="G207" s="51" t="s">
        <v>13</v>
      </c>
      <c r="H207" s="51" t="s">
        <v>6</v>
      </c>
      <c r="I207" s="40"/>
      <c r="J207" s="40"/>
      <c r="K207" s="74">
        <v>407</v>
      </c>
      <c r="L207" s="75">
        <f>+L208</f>
        <v>0</v>
      </c>
      <c r="M207" s="75">
        <f>+M208</f>
        <v>0</v>
      </c>
      <c r="N207" s="75"/>
      <c r="O207" s="74">
        <v>407</v>
      </c>
    </row>
    <row r="208" spans="5:15" ht="12.75">
      <c r="E208" s="7" t="s">
        <v>12</v>
      </c>
      <c r="F208" s="4">
        <v>870</v>
      </c>
      <c r="G208" s="4" t="s">
        <v>13</v>
      </c>
      <c r="H208" s="4" t="s">
        <v>6</v>
      </c>
      <c r="I208" s="4" t="s">
        <v>281</v>
      </c>
      <c r="J208" s="4"/>
      <c r="K208" s="72">
        <v>407</v>
      </c>
      <c r="L208" s="73">
        <f>+L209+L214+L218</f>
        <v>0</v>
      </c>
      <c r="M208" s="73">
        <f>+M209+M214+M218</f>
        <v>0</v>
      </c>
      <c r="N208" s="73"/>
      <c r="O208" s="72">
        <v>407</v>
      </c>
    </row>
    <row r="209" spans="5:15" ht="36.75" customHeight="1">
      <c r="E209" s="7" t="s">
        <v>59</v>
      </c>
      <c r="F209" s="4">
        <v>870</v>
      </c>
      <c r="G209" s="4" t="s">
        <v>13</v>
      </c>
      <c r="H209" s="4" t="s">
        <v>6</v>
      </c>
      <c r="I209" s="4" t="s">
        <v>280</v>
      </c>
      <c r="J209" s="4">
        <v>100</v>
      </c>
      <c r="K209" s="72">
        <v>325.5</v>
      </c>
      <c r="L209" s="73">
        <f>+L210</f>
        <v>0</v>
      </c>
      <c r="M209" s="73">
        <f>+M210</f>
        <v>0</v>
      </c>
      <c r="N209" s="73"/>
      <c r="O209" s="72">
        <v>325.5</v>
      </c>
    </row>
    <row r="210" spans="5:15" ht="12.75">
      <c r="E210" s="7" t="s">
        <v>60</v>
      </c>
      <c r="F210" s="4">
        <v>870</v>
      </c>
      <c r="G210" s="4" t="s">
        <v>13</v>
      </c>
      <c r="H210" s="4" t="s">
        <v>6</v>
      </c>
      <c r="I210" s="4" t="s">
        <v>280</v>
      </c>
      <c r="J210" s="4">
        <v>110</v>
      </c>
      <c r="K210" s="72">
        <v>325.5</v>
      </c>
      <c r="L210" s="73">
        <f>+L211+L212+L213</f>
        <v>0</v>
      </c>
      <c r="M210" s="73">
        <f>+M211+M212+M213</f>
        <v>0</v>
      </c>
      <c r="N210" s="73"/>
      <c r="O210" s="72">
        <v>325.5</v>
      </c>
    </row>
    <row r="211" spans="5:15" ht="12.75">
      <c r="E211" s="54" t="s">
        <v>208</v>
      </c>
      <c r="F211" s="4">
        <v>870</v>
      </c>
      <c r="G211" s="4" t="s">
        <v>13</v>
      </c>
      <c r="H211" s="4" t="s">
        <v>6</v>
      </c>
      <c r="I211" s="4" t="s">
        <v>280</v>
      </c>
      <c r="J211" s="4">
        <v>121</v>
      </c>
      <c r="K211" s="72">
        <v>250</v>
      </c>
      <c r="L211" s="73"/>
      <c r="M211" s="73"/>
      <c r="N211" s="73"/>
      <c r="O211" s="72">
        <v>250</v>
      </c>
    </row>
    <row r="212" spans="5:15" ht="12.75">
      <c r="E212" s="6" t="s">
        <v>62</v>
      </c>
      <c r="F212" s="4">
        <v>870</v>
      </c>
      <c r="G212" s="4" t="s">
        <v>13</v>
      </c>
      <c r="H212" s="4" t="s">
        <v>6</v>
      </c>
      <c r="I212" s="4" t="s">
        <v>280</v>
      </c>
      <c r="J212" s="4">
        <v>112</v>
      </c>
      <c r="K212" s="72">
        <v>0</v>
      </c>
      <c r="L212" s="73"/>
      <c r="M212" s="73"/>
      <c r="N212" s="73"/>
      <c r="O212" s="72"/>
    </row>
    <row r="213" spans="5:15" ht="25.5">
      <c r="E213" s="54" t="s">
        <v>209</v>
      </c>
      <c r="F213" s="4">
        <v>870</v>
      </c>
      <c r="G213" s="4" t="s">
        <v>13</v>
      </c>
      <c r="H213" s="4" t="s">
        <v>6</v>
      </c>
      <c r="I213" s="4" t="s">
        <v>280</v>
      </c>
      <c r="J213" s="4">
        <v>129</v>
      </c>
      <c r="K213" s="72">
        <v>75.5</v>
      </c>
      <c r="L213" s="73"/>
      <c r="M213" s="73"/>
      <c r="N213" s="73"/>
      <c r="O213" s="72">
        <v>75.5</v>
      </c>
    </row>
    <row r="214" spans="5:15" ht="12.75">
      <c r="E214" s="6" t="s">
        <v>63</v>
      </c>
      <c r="F214" s="4">
        <v>870</v>
      </c>
      <c r="G214" s="4" t="s">
        <v>13</v>
      </c>
      <c r="H214" s="4" t="s">
        <v>6</v>
      </c>
      <c r="I214" s="4" t="s">
        <v>280</v>
      </c>
      <c r="J214" s="4">
        <v>200</v>
      </c>
      <c r="K214" s="72">
        <v>80.5</v>
      </c>
      <c r="L214" s="73">
        <f>+L215</f>
        <v>0</v>
      </c>
      <c r="M214" s="73">
        <f>+M215</f>
        <v>0</v>
      </c>
      <c r="N214" s="73"/>
      <c r="O214" s="72">
        <v>80.5</v>
      </c>
    </row>
    <row r="215" spans="5:15" ht="13.5" customHeight="1">
      <c r="E215" s="7" t="s">
        <v>130</v>
      </c>
      <c r="F215" s="4">
        <v>870</v>
      </c>
      <c r="G215" s="4" t="s">
        <v>13</v>
      </c>
      <c r="H215" s="4" t="s">
        <v>6</v>
      </c>
      <c r="I215" s="4" t="s">
        <v>280</v>
      </c>
      <c r="J215" s="4">
        <v>240</v>
      </c>
      <c r="K215" s="72">
        <v>80.5</v>
      </c>
      <c r="L215" s="73">
        <f>+L216+L217</f>
        <v>0</v>
      </c>
      <c r="M215" s="73">
        <f>+M216+M217</f>
        <v>0</v>
      </c>
      <c r="N215" s="73"/>
      <c r="O215" s="72">
        <v>80.5</v>
      </c>
    </row>
    <row r="216" spans="5:15" ht="25.5">
      <c r="E216" s="7" t="s">
        <v>64</v>
      </c>
      <c r="F216" s="4">
        <v>870</v>
      </c>
      <c r="G216" s="4" t="s">
        <v>13</v>
      </c>
      <c r="H216" s="4" t="s">
        <v>6</v>
      </c>
      <c r="I216" s="4" t="s">
        <v>280</v>
      </c>
      <c r="J216" s="4">
        <v>242</v>
      </c>
      <c r="K216" s="72">
        <v>11</v>
      </c>
      <c r="L216" s="73"/>
      <c r="M216" s="73">
        <v>18</v>
      </c>
      <c r="N216" s="73">
        <v>23</v>
      </c>
      <c r="O216" s="72">
        <f>SUM(K216:N216)</f>
        <v>52</v>
      </c>
    </row>
    <row r="217" spans="5:15" ht="12.75">
      <c r="E217" s="7" t="s">
        <v>131</v>
      </c>
      <c r="F217" s="4">
        <v>870</v>
      </c>
      <c r="G217" s="4" t="s">
        <v>13</v>
      </c>
      <c r="H217" s="4" t="s">
        <v>6</v>
      </c>
      <c r="I217" s="4" t="s">
        <v>280</v>
      </c>
      <c r="J217" s="4">
        <v>244</v>
      </c>
      <c r="K217" s="72">
        <v>69.5</v>
      </c>
      <c r="L217" s="73"/>
      <c r="M217" s="73">
        <v>-18</v>
      </c>
      <c r="N217" s="73">
        <v>-23</v>
      </c>
      <c r="O217" s="72">
        <f>SUM(K217:N217)</f>
        <v>28.5</v>
      </c>
    </row>
    <row r="218" spans="5:15" ht="12.75">
      <c r="E218" s="6" t="s">
        <v>66</v>
      </c>
      <c r="F218" s="4">
        <v>870</v>
      </c>
      <c r="G218" s="4" t="s">
        <v>13</v>
      </c>
      <c r="H218" s="4" t="s">
        <v>6</v>
      </c>
      <c r="I218" s="4" t="s">
        <v>280</v>
      </c>
      <c r="J218" s="4">
        <v>800</v>
      </c>
      <c r="K218" s="72">
        <v>1</v>
      </c>
      <c r="L218" s="73">
        <f>+L219</f>
        <v>0</v>
      </c>
      <c r="M218" s="73">
        <f>+M219</f>
        <v>0</v>
      </c>
      <c r="N218" s="73"/>
      <c r="O218" s="72">
        <v>1</v>
      </c>
    </row>
    <row r="219" spans="5:15" ht="25.5">
      <c r="E219" s="7" t="s">
        <v>67</v>
      </c>
      <c r="F219" s="4">
        <v>870</v>
      </c>
      <c r="G219" s="4" t="s">
        <v>13</v>
      </c>
      <c r="H219" s="4" t="s">
        <v>6</v>
      </c>
      <c r="I219" s="4" t="s">
        <v>280</v>
      </c>
      <c r="J219" s="4">
        <v>850</v>
      </c>
      <c r="K219" s="72">
        <f>+K220+K221</f>
        <v>1</v>
      </c>
      <c r="L219" s="73">
        <f>+L220+L221</f>
        <v>0</v>
      </c>
      <c r="M219" s="73">
        <f>+M220+M221</f>
        <v>0</v>
      </c>
      <c r="N219" s="73"/>
      <c r="O219" s="72">
        <v>1</v>
      </c>
    </row>
    <row r="220" spans="5:15" ht="12.75">
      <c r="E220" s="6" t="s">
        <v>68</v>
      </c>
      <c r="F220" s="4">
        <v>870</v>
      </c>
      <c r="G220" s="4" t="s">
        <v>13</v>
      </c>
      <c r="H220" s="4" t="s">
        <v>6</v>
      </c>
      <c r="I220" s="4" t="s">
        <v>280</v>
      </c>
      <c r="J220" s="4">
        <v>851</v>
      </c>
      <c r="K220" s="72">
        <v>1</v>
      </c>
      <c r="L220" s="73">
        <v>0</v>
      </c>
      <c r="M220" s="73">
        <v>0</v>
      </c>
      <c r="N220" s="73"/>
      <c r="O220" s="72">
        <v>1</v>
      </c>
    </row>
    <row r="221" spans="5:15" ht="12.75">
      <c r="E221" s="6" t="s">
        <v>69</v>
      </c>
      <c r="F221" s="4">
        <v>870</v>
      </c>
      <c r="G221" s="4" t="s">
        <v>13</v>
      </c>
      <c r="H221" s="4" t="s">
        <v>6</v>
      </c>
      <c r="I221" s="4" t="s">
        <v>280</v>
      </c>
      <c r="J221" s="4">
        <v>852</v>
      </c>
      <c r="K221" s="72">
        <v>0</v>
      </c>
      <c r="L221" s="73">
        <v>0</v>
      </c>
      <c r="M221" s="73">
        <v>0</v>
      </c>
      <c r="N221" s="73"/>
      <c r="O221" s="72"/>
    </row>
    <row r="222" spans="5:15" ht="14.25">
      <c r="E222" s="31" t="s">
        <v>100</v>
      </c>
      <c r="F222" s="17">
        <v>870</v>
      </c>
      <c r="G222" s="17"/>
      <c r="H222" s="17"/>
      <c r="I222" s="17"/>
      <c r="J222" s="17"/>
      <c r="K222" s="78">
        <v>180</v>
      </c>
      <c r="L222" s="79">
        <v>-30</v>
      </c>
      <c r="M222" s="79">
        <f>+M224+M228+M232</f>
        <v>0</v>
      </c>
      <c r="N222" s="79"/>
      <c r="O222" s="78">
        <v>150</v>
      </c>
    </row>
    <row r="223" spans="5:15" ht="25.5">
      <c r="E223" s="32" t="s">
        <v>195</v>
      </c>
      <c r="F223" s="4">
        <v>870</v>
      </c>
      <c r="G223" s="4" t="s">
        <v>6</v>
      </c>
      <c r="H223" s="4"/>
      <c r="I223" s="4"/>
      <c r="J223" s="4"/>
      <c r="K223" s="72">
        <v>180</v>
      </c>
      <c r="L223" s="73">
        <v>-30</v>
      </c>
      <c r="M223" s="73">
        <f>+M224+M228+M232</f>
        <v>0</v>
      </c>
      <c r="N223" s="73"/>
      <c r="O223" s="72">
        <v>150</v>
      </c>
    </row>
    <row r="224" spans="5:15" ht="12.75">
      <c r="E224" s="35" t="s">
        <v>158</v>
      </c>
      <c r="F224" s="4">
        <v>870</v>
      </c>
      <c r="G224" s="4" t="s">
        <v>6</v>
      </c>
      <c r="H224" s="4" t="s">
        <v>6</v>
      </c>
      <c r="I224" s="4"/>
      <c r="J224" s="4"/>
      <c r="K224" s="72">
        <v>180</v>
      </c>
      <c r="L224" s="73">
        <v>-30</v>
      </c>
      <c r="M224" s="73">
        <f>+M225</f>
        <v>0</v>
      </c>
      <c r="N224" s="73"/>
      <c r="O224" s="72">
        <v>150</v>
      </c>
    </row>
    <row r="225" spans="5:15" ht="12.75">
      <c r="E225" s="6" t="s">
        <v>63</v>
      </c>
      <c r="F225" s="4">
        <v>870</v>
      </c>
      <c r="G225" s="4" t="s">
        <v>6</v>
      </c>
      <c r="H225" s="4" t="s">
        <v>6</v>
      </c>
      <c r="I225" s="4" t="s">
        <v>315</v>
      </c>
      <c r="J225" s="4">
        <v>200</v>
      </c>
      <c r="K225" s="72">
        <v>180</v>
      </c>
      <c r="L225" s="73">
        <v>-30</v>
      </c>
      <c r="M225" s="73">
        <f>+M226</f>
        <v>0</v>
      </c>
      <c r="N225" s="73"/>
      <c r="O225" s="72">
        <v>150</v>
      </c>
    </row>
    <row r="226" spans="5:15" ht="25.5">
      <c r="E226" s="7" t="s">
        <v>83</v>
      </c>
      <c r="F226" s="4">
        <v>870</v>
      </c>
      <c r="G226" s="4" t="s">
        <v>6</v>
      </c>
      <c r="H226" s="4" t="s">
        <v>6</v>
      </c>
      <c r="I226" s="4" t="s">
        <v>315</v>
      </c>
      <c r="J226" s="4">
        <v>240</v>
      </c>
      <c r="K226" s="72">
        <v>180</v>
      </c>
      <c r="L226" s="73">
        <v>-30</v>
      </c>
      <c r="M226" s="73">
        <f>+M227</f>
        <v>0</v>
      </c>
      <c r="N226" s="73"/>
      <c r="O226" s="72">
        <v>150</v>
      </c>
    </row>
    <row r="227" spans="5:15" ht="25.5">
      <c r="E227" s="7" t="s">
        <v>65</v>
      </c>
      <c r="F227" s="4">
        <v>870</v>
      </c>
      <c r="G227" s="4" t="s">
        <v>6</v>
      </c>
      <c r="H227" s="4" t="s">
        <v>6</v>
      </c>
      <c r="I227" s="4" t="s">
        <v>315</v>
      </c>
      <c r="J227" s="4">
        <v>244</v>
      </c>
      <c r="K227" s="72">
        <v>180</v>
      </c>
      <c r="L227" s="73">
        <v>-30</v>
      </c>
      <c r="M227" s="73"/>
      <c r="N227" s="73"/>
      <c r="O227" s="72">
        <v>150</v>
      </c>
    </row>
    <row r="228" spans="5:15" ht="25.5" hidden="1">
      <c r="E228" s="35" t="s">
        <v>159</v>
      </c>
      <c r="F228" s="4">
        <v>870</v>
      </c>
      <c r="G228" s="4" t="s">
        <v>6</v>
      </c>
      <c r="H228" s="4" t="s">
        <v>6</v>
      </c>
      <c r="I228" s="4"/>
      <c r="J228" s="4"/>
      <c r="K228" s="72">
        <f aca="true" t="shared" si="10" ref="K228:M230">+K229</f>
        <v>0</v>
      </c>
      <c r="L228" s="73">
        <f t="shared" si="10"/>
        <v>0</v>
      </c>
      <c r="M228" s="73">
        <f t="shared" si="10"/>
        <v>0</v>
      </c>
      <c r="N228" s="73"/>
      <c r="O228" s="72"/>
    </row>
    <row r="229" spans="5:15" ht="12.75" hidden="1">
      <c r="E229" s="6" t="s">
        <v>63</v>
      </c>
      <c r="F229" s="4">
        <v>870</v>
      </c>
      <c r="G229" s="4" t="s">
        <v>6</v>
      </c>
      <c r="H229" s="4" t="s">
        <v>6</v>
      </c>
      <c r="I229" s="4" t="s">
        <v>196</v>
      </c>
      <c r="J229" s="4">
        <v>200</v>
      </c>
      <c r="K229" s="72">
        <f t="shared" si="10"/>
        <v>0</v>
      </c>
      <c r="L229" s="73">
        <f t="shared" si="10"/>
        <v>0</v>
      </c>
      <c r="M229" s="73">
        <f t="shared" si="10"/>
        <v>0</v>
      </c>
      <c r="N229" s="73"/>
      <c r="O229" s="72"/>
    </row>
    <row r="230" spans="5:15" ht="25.5" hidden="1">
      <c r="E230" s="7" t="s">
        <v>83</v>
      </c>
      <c r="F230" s="4">
        <v>870</v>
      </c>
      <c r="G230" s="4" t="s">
        <v>6</v>
      </c>
      <c r="H230" s="4" t="s">
        <v>6</v>
      </c>
      <c r="I230" s="4" t="s">
        <v>196</v>
      </c>
      <c r="J230" s="4">
        <v>240</v>
      </c>
      <c r="K230" s="72">
        <f t="shared" si="10"/>
        <v>0</v>
      </c>
      <c r="L230" s="73">
        <f t="shared" si="10"/>
        <v>0</v>
      </c>
      <c r="M230" s="73">
        <f t="shared" si="10"/>
        <v>0</v>
      </c>
      <c r="N230" s="73"/>
      <c r="O230" s="72"/>
    </row>
    <row r="231" spans="5:15" ht="25.5" hidden="1">
      <c r="E231" s="7" t="s">
        <v>65</v>
      </c>
      <c r="F231" s="4">
        <v>870</v>
      </c>
      <c r="G231" s="4" t="s">
        <v>6</v>
      </c>
      <c r="H231" s="4" t="s">
        <v>6</v>
      </c>
      <c r="I231" s="4" t="s">
        <v>196</v>
      </c>
      <c r="J231" s="4">
        <v>244</v>
      </c>
      <c r="K231" s="72"/>
      <c r="L231" s="73"/>
      <c r="M231" s="73"/>
      <c r="N231" s="73"/>
      <c r="O231" s="72"/>
    </row>
    <row r="232" spans="5:15" ht="12.75" hidden="1">
      <c r="E232" s="35" t="s">
        <v>200</v>
      </c>
      <c r="F232" s="4">
        <v>870</v>
      </c>
      <c r="G232" s="4" t="s">
        <v>6</v>
      </c>
      <c r="H232" s="4"/>
      <c r="I232" s="4"/>
      <c r="J232" s="4"/>
      <c r="K232" s="72">
        <f aca="true" t="shared" si="11" ref="K232:M234">+K233</f>
        <v>0</v>
      </c>
      <c r="L232" s="73">
        <f t="shared" si="11"/>
        <v>0</v>
      </c>
      <c r="M232" s="73">
        <f t="shared" si="11"/>
        <v>0</v>
      </c>
      <c r="N232" s="73"/>
      <c r="O232" s="72"/>
    </row>
    <row r="233" spans="5:15" ht="12.75" hidden="1">
      <c r="E233" s="6" t="s">
        <v>63</v>
      </c>
      <c r="F233" s="4">
        <v>870</v>
      </c>
      <c r="G233" s="4" t="s">
        <v>6</v>
      </c>
      <c r="H233" s="4" t="s">
        <v>6</v>
      </c>
      <c r="I233" s="4" t="s">
        <v>197</v>
      </c>
      <c r="J233" s="4">
        <v>200</v>
      </c>
      <c r="K233" s="72">
        <f t="shared" si="11"/>
        <v>0</v>
      </c>
      <c r="L233" s="73">
        <f t="shared" si="11"/>
        <v>0</v>
      </c>
      <c r="M233" s="73">
        <f t="shared" si="11"/>
        <v>0</v>
      </c>
      <c r="N233" s="73"/>
      <c r="O233" s="72"/>
    </row>
    <row r="234" spans="5:15" ht="25.5" hidden="1">
      <c r="E234" s="7" t="s">
        <v>83</v>
      </c>
      <c r="F234" s="4">
        <v>870</v>
      </c>
      <c r="G234" s="4" t="s">
        <v>6</v>
      </c>
      <c r="H234" s="4" t="s">
        <v>6</v>
      </c>
      <c r="I234" s="4" t="s">
        <v>197</v>
      </c>
      <c r="J234" s="4">
        <v>240</v>
      </c>
      <c r="K234" s="72">
        <f t="shared" si="11"/>
        <v>0</v>
      </c>
      <c r="L234" s="73">
        <f t="shared" si="11"/>
        <v>0</v>
      </c>
      <c r="M234" s="73">
        <f t="shared" si="11"/>
        <v>0</v>
      </c>
      <c r="N234" s="73"/>
      <c r="O234" s="72"/>
    </row>
    <row r="235" spans="5:15" ht="25.5" hidden="1">
      <c r="E235" s="7" t="s">
        <v>65</v>
      </c>
      <c r="F235" s="4">
        <v>870</v>
      </c>
      <c r="G235" s="4" t="s">
        <v>6</v>
      </c>
      <c r="H235" s="4" t="s">
        <v>6</v>
      </c>
      <c r="I235" s="4" t="s">
        <v>197</v>
      </c>
      <c r="J235" s="4">
        <v>244</v>
      </c>
      <c r="K235" s="72"/>
      <c r="L235" s="73"/>
      <c r="M235" s="73"/>
      <c r="N235" s="73"/>
      <c r="O235" s="72"/>
    </row>
    <row r="236" spans="5:15" ht="12.75">
      <c r="E236" s="7" t="s">
        <v>359</v>
      </c>
      <c r="F236" s="4"/>
      <c r="G236" s="4"/>
      <c r="H236" s="4"/>
      <c r="I236" s="4"/>
      <c r="J236" s="4"/>
      <c r="K236" s="72"/>
      <c r="L236" s="73"/>
      <c r="M236" s="73"/>
      <c r="N236" s="73"/>
      <c r="O236" s="72"/>
    </row>
    <row r="237" spans="5:15" ht="12.75">
      <c r="E237" s="7" t="s">
        <v>360</v>
      </c>
      <c r="F237" s="4">
        <v>870</v>
      </c>
      <c r="G237" s="4">
        <v>10</v>
      </c>
      <c r="H237" s="4">
        <v>4</v>
      </c>
      <c r="I237" s="4">
        <v>7860000190</v>
      </c>
      <c r="J237" s="4">
        <v>400</v>
      </c>
      <c r="K237" s="72">
        <v>0</v>
      </c>
      <c r="L237" s="73">
        <v>0</v>
      </c>
      <c r="M237" s="73">
        <v>0</v>
      </c>
      <c r="N237" s="73">
        <v>560</v>
      </c>
      <c r="O237" s="72">
        <v>560</v>
      </c>
    </row>
    <row r="238" spans="5:15" ht="25.5">
      <c r="E238" s="7" t="s">
        <v>349</v>
      </c>
      <c r="F238" s="4">
        <v>870</v>
      </c>
      <c r="G238" s="4">
        <v>10</v>
      </c>
      <c r="H238" s="4">
        <v>4</v>
      </c>
      <c r="I238" s="4">
        <v>7860000190</v>
      </c>
      <c r="J238" s="4">
        <v>414</v>
      </c>
      <c r="K238" s="72"/>
      <c r="L238" s="73"/>
      <c r="M238" s="73"/>
      <c r="N238" s="73">
        <v>560</v>
      </c>
      <c r="O238" s="72">
        <v>560</v>
      </c>
    </row>
    <row r="239" spans="5:15" ht="15">
      <c r="E239" s="52" t="s">
        <v>50</v>
      </c>
      <c r="F239" s="17">
        <v>870</v>
      </c>
      <c r="G239" s="17">
        <v>11</v>
      </c>
      <c r="H239" s="19"/>
      <c r="I239" s="19"/>
      <c r="J239" s="19"/>
      <c r="K239" s="78">
        <v>429</v>
      </c>
      <c r="L239" s="79">
        <f>+L240+L248</f>
        <v>0</v>
      </c>
      <c r="M239" s="79"/>
      <c r="N239" s="79"/>
      <c r="O239" s="78">
        <f>SUM(K239:N239)</f>
        <v>429</v>
      </c>
    </row>
    <row r="240" spans="5:15" ht="12.75">
      <c r="E240" s="9" t="s">
        <v>154</v>
      </c>
      <c r="F240" s="4">
        <v>870</v>
      </c>
      <c r="G240" s="4">
        <v>11</v>
      </c>
      <c r="H240" s="4" t="s">
        <v>7</v>
      </c>
      <c r="I240" s="4" t="s">
        <v>293</v>
      </c>
      <c r="J240" s="4"/>
      <c r="K240" s="72">
        <v>250</v>
      </c>
      <c r="L240" s="73">
        <f>L241+L244</f>
        <v>0</v>
      </c>
      <c r="M240" s="73"/>
      <c r="N240" s="73">
        <v>66.6</v>
      </c>
      <c r="O240" s="72">
        <f>SUM(K240:N240)</f>
        <v>316.6</v>
      </c>
    </row>
    <row r="241" spans="5:15" ht="39.75" customHeight="1" hidden="1">
      <c r="E241" s="7" t="s">
        <v>59</v>
      </c>
      <c r="F241" s="4">
        <v>870</v>
      </c>
      <c r="G241" s="4">
        <v>11</v>
      </c>
      <c r="H241" s="4" t="s">
        <v>7</v>
      </c>
      <c r="I241" s="4" t="s">
        <v>184</v>
      </c>
      <c r="J241" s="4">
        <v>100</v>
      </c>
      <c r="K241" s="72">
        <f aca="true" t="shared" si="12" ref="K241:M242">+K242</f>
        <v>0</v>
      </c>
      <c r="L241" s="73">
        <f t="shared" si="12"/>
        <v>0</v>
      </c>
      <c r="M241" s="73">
        <f t="shared" si="12"/>
        <v>0</v>
      </c>
      <c r="N241" s="73"/>
      <c r="O241" s="72"/>
    </row>
    <row r="242" spans="5:15" ht="12.75" hidden="1">
      <c r="E242" s="7" t="s">
        <v>60</v>
      </c>
      <c r="F242" s="4">
        <v>870</v>
      </c>
      <c r="G242" s="4">
        <v>11</v>
      </c>
      <c r="H242" s="4" t="s">
        <v>7</v>
      </c>
      <c r="I242" s="4" t="s">
        <v>184</v>
      </c>
      <c r="J242" s="4">
        <v>110</v>
      </c>
      <c r="K242" s="72">
        <f t="shared" si="12"/>
        <v>0</v>
      </c>
      <c r="L242" s="73">
        <f t="shared" si="12"/>
        <v>0</v>
      </c>
      <c r="M242" s="73">
        <f t="shared" si="12"/>
        <v>0</v>
      </c>
      <c r="N242" s="73"/>
      <c r="O242" s="72"/>
    </row>
    <row r="243" spans="5:15" ht="12.75" hidden="1">
      <c r="E243" s="6" t="s">
        <v>61</v>
      </c>
      <c r="F243" s="4">
        <v>870</v>
      </c>
      <c r="G243" s="4">
        <v>11</v>
      </c>
      <c r="H243" s="4" t="s">
        <v>7</v>
      </c>
      <c r="I243" s="4" t="s">
        <v>184</v>
      </c>
      <c r="J243" s="4">
        <v>112</v>
      </c>
      <c r="K243" s="72">
        <v>0</v>
      </c>
      <c r="L243" s="73"/>
      <c r="M243" s="73"/>
      <c r="N243" s="73"/>
      <c r="O243" s="72"/>
    </row>
    <row r="244" spans="5:15" ht="12.75">
      <c r="E244" s="6" t="s">
        <v>63</v>
      </c>
      <c r="F244" s="4">
        <v>870</v>
      </c>
      <c r="G244" s="4">
        <v>11</v>
      </c>
      <c r="H244" s="4" t="s">
        <v>7</v>
      </c>
      <c r="I244" s="4" t="s">
        <v>294</v>
      </c>
      <c r="J244" s="4">
        <v>200</v>
      </c>
      <c r="K244" s="72">
        <v>250</v>
      </c>
      <c r="L244" s="73">
        <f>+L245</f>
        <v>0</v>
      </c>
      <c r="M244" s="73"/>
      <c r="N244" s="73">
        <v>66</v>
      </c>
      <c r="O244" s="72">
        <v>316.6</v>
      </c>
    </row>
    <row r="245" spans="5:15" ht="24" customHeight="1">
      <c r="E245" s="7" t="s">
        <v>83</v>
      </c>
      <c r="F245" s="4">
        <v>870</v>
      </c>
      <c r="G245" s="4">
        <v>11</v>
      </c>
      <c r="H245" s="4" t="s">
        <v>7</v>
      </c>
      <c r="I245" s="4" t="s">
        <v>294</v>
      </c>
      <c r="J245" s="4">
        <v>240</v>
      </c>
      <c r="K245" s="72">
        <v>250</v>
      </c>
      <c r="L245" s="73">
        <f>+L247</f>
        <v>0</v>
      </c>
      <c r="M245" s="73"/>
      <c r="N245" s="73">
        <v>66</v>
      </c>
      <c r="O245" s="72">
        <v>316.6</v>
      </c>
    </row>
    <row r="246" spans="5:15" ht="24" customHeight="1">
      <c r="E246" s="7" t="s">
        <v>350</v>
      </c>
      <c r="F246" s="4">
        <v>870</v>
      </c>
      <c r="G246" s="4">
        <v>11</v>
      </c>
      <c r="H246" s="4">
        <v>1</v>
      </c>
      <c r="I246" s="4">
        <v>830070200</v>
      </c>
      <c r="J246" s="4">
        <v>242</v>
      </c>
      <c r="K246" s="72"/>
      <c r="L246" s="73"/>
      <c r="M246" s="73">
        <v>8</v>
      </c>
      <c r="N246" s="73">
        <v>20</v>
      </c>
      <c r="O246" s="72">
        <v>28</v>
      </c>
    </row>
    <row r="247" spans="5:15" ht="25.5">
      <c r="E247" s="7" t="s">
        <v>65</v>
      </c>
      <c r="F247" s="4">
        <v>870</v>
      </c>
      <c r="G247" s="4">
        <v>11</v>
      </c>
      <c r="H247" s="4" t="s">
        <v>7</v>
      </c>
      <c r="I247" s="4" t="s">
        <v>294</v>
      </c>
      <c r="J247" s="4">
        <v>244</v>
      </c>
      <c r="K247" s="72">
        <v>250</v>
      </c>
      <c r="L247" s="73"/>
      <c r="M247" s="73">
        <v>-8</v>
      </c>
      <c r="N247" s="73">
        <v>46.6</v>
      </c>
      <c r="O247" s="72">
        <f>SUM(K247:N247)</f>
        <v>288.6</v>
      </c>
    </row>
    <row r="248" spans="5:15" ht="15" hidden="1">
      <c r="E248" s="30" t="s">
        <v>155</v>
      </c>
      <c r="F248" s="19">
        <v>870</v>
      </c>
      <c r="G248" s="19">
        <v>11</v>
      </c>
      <c r="H248" s="19"/>
      <c r="I248" s="19"/>
      <c r="J248" s="19"/>
      <c r="K248" s="86">
        <f>+K249+K254</f>
        <v>0</v>
      </c>
      <c r="L248" s="87">
        <f>+L249+L254</f>
        <v>0</v>
      </c>
      <c r="M248" s="87">
        <f>+M249+M254</f>
        <v>0</v>
      </c>
      <c r="N248" s="87"/>
      <c r="O248" s="86"/>
    </row>
    <row r="249" spans="5:15" ht="15" hidden="1">
      <c r="E249" s="30" t="s">
        <v>156</v>
      </c>
      <c r="F249" s="19">
        <v>870</v>
      </c>
      <c r="G249" s="19">
        <v>11</v>
      </c>
      <c r="H249" s="19" t="s">
        <v>7</v>
      </c>
      <c r="I249" s="4" t="s">
        <v>186</v>
      </c>
      <c r="J249" s="19"/>
      <c r="K249" s="86">
        <f aca="true" t="shared" si="13" ref="K249:M252">+K250</f>
        <v>0</v>
      </c>
      <c r="L249" s="87">
        <f t="shared" si="13"/>
        <v>0</v>
      </c>
      <c r="M249" s="87">
        <f t="shared" si="13"/>
        <v>0</v>
      </c>
      <c r="N249" s="87"/>
      <c r="O249" s="86"/>
    </row>
    <row r="250" spans="5:15" ht="15" hidden="1">
      <c r="E250" s="30" t="s">
        <v>156</v>
      </c>
      <c r="F250" s="19">
        <v>870</v>
      </c>
      <c r="G250" s="19">
        <v>11</v>
      </c>
      <c r="H250" s="19" t="s">
        <v>7</v>
      </c>
      <c r="I250" s="4" t="s">
        <v>186</v>
      </c>
      <c r="J250" s="19"/>
      <c r="K250" s="86">
        <f t="shared" si="13"/>
        <v>0</v>
      </c>
      <c r="L250" s="87">
        <f t="shared" si="13"/>
        <v>0</v>
      </c>
      <c r="M250" s="87">
        <f t="shared" si="13"/>
        <v>0</v>
      </c>
      <c r="N250" s="87"/>
      <c r="O250" s="86"/>
    </row>
    <row r="251" spans="5:15" ht="12.75" hidden="1">
      <c r="E251" s="6" t="s">
        <v>63</v>
      </c>
      <c r="F251" s="4">
        <v>870</v>
      </c>
      <c r="G251" s="4">
        <v>11</v>
      </c>
      <c r="H251" s="4" t="s">
        <v>7</v>
      </c>
      <c r="I251" s="4" t="s">
        <v>186</v>
      </c>
      <c r="J251" s="4">
        <v>200</v>
      </c>
      <c r="K251" s="72">
        <f t="shared" si="13"/>
        <v>0</v>
      </c>
      <c r="L251" s="73">
        <f t="shared" si="13"/>
        <v>0</v>
      </c>
      <c r="M251" s="73">
        <f t="shared" si="13"/>
        <v>0</v>
      </c>
      <c r="N251" s="73"/>
      <c r="O251" s="72"/>
    </row>
    <row r="252" spans="5:15" ht="25.5" hidden="1">
      <c r="E252" s="7" t="s">
        <v>83</v>
      </c>
      <c r="F252" s="4">
        <v>870</v>
      </c>
      <c r="G252" s="4">
        <v>11</v>
      </c>
      <c r="H252" s="4" t="s">
        <v>7</v>
      </c>
      <c r="I252" s="4" t="s">
        <v>186</v>
      </c>
      <c r="J252" s="4">
        <v>240</v>
      </c>
      <c r="K252" s="72">
        <f t="shared" si="13"/>
        <v>0</v>
      </c>
      <c r="L252" s="73">
        <f t="shared" si="13"/>
        <v>0</v>
      </c>
      <c r="M252" s="73">
        <f t="shared" si="13"/>
        <v>0</v>
      </c>
      <c r="N252" s="73"/>
      <c r="O252" s="72"/>
    </row>
    <row r="253" spans="5:15" ht="25.5" hidden="1">
      <c r="E253" s="7" t="s">
        <v>65</v>
      </c>
      <c r="F253" s="4">
        <v>870</v>
      </c>
      <c r="G253" s="4">
        <v>11</v>
      </c>
      <c r="H253" s="4" t="s">
        <v>7</v>
      </c>
      <c r="I253" s="4" t="s">
        <v>186</v>
      </c>
      <c r="J253" s="4">
        <v>244</v>
      </c>
      <c r="K253" s="72"/>
      <c r="L253" s="73"/>
      <c r="M253" s="73"/>
      <c r="N253" s="73"/>
      <c r="O253" s="72"/>
    </row>
    <row r="254" spans="5:15" ht="15" hidden="1">
      <c r="E254" s="34" t="s">
        <v>157</v>
      </c>
      <c r="F254" s="19">
        <v>870</v>
      </c>
      <c r="G254" s="19">
        <v>11</v>
      </c>
      <c r="H254" s="19" t="s">
        <v>7</v>
      </c>
      <c r="I254" s="19"/>
      <c r="J254" s="19"/>
      <c r="K254" s="86">
        <f>+K255</f>
        <v>0</v>
      </c>
      <c r="L254" s="73"/>
      <c r="M254" s="73"/>
      <c r="N254" s="73"/>
      <c r="O254" s="86"/>
    </row>
    <row r="255" spans="5:15" ht="12.75" hidden="1">
      <c r="E255" s="6" t="s">
        <v>63</v>
      </c>
      <c r="F255" s="4">
        <v>870</v>
      </c>
      <c r="G255" s="4">
        <v>11</v>
      </c>
      <c r="H255" s="4" t="s">
        <v>7</v>
      </c>
      <c r="I255" s="4" t="s">
        <v>185</v>
      </c>
      <c r="J255" s="4">
        <v>200</v>
      </c>
      <c r="K255" s="72">
        <f>+K256</f>
        <v>0</v>
      </c>
      <c r="L255" s="73">
        <f>+L256</f>
        <v>0</v>
      </c>
      <c r="M255" s="73">
        <f>+M256</f>
        <v>0</v>
      </c>
      <c r="N255" s="73"/>
      <c r="O255" s="72"/>
    </row>
    <row r="256" spans="5:15" ht="25.5" hidden="1">
      <c r="E256" s="7" t="s">
        <v>83</v>
      </c>
      <c r="F256" s="4">
        <v>870</v>
      </c>
      <c r="G256" s="4">
        <v>11</v>
      </c>
      <c r="H256" s="4" t="s">
        <v>7</v>
      </c>
      <c r="I256" s="4" t="s">
        <v>185</v>
      </c>
      <c r="J256" s="4">
        <v>240</v>
      </c>
      <c r="K256" s="72">
        <f>+K257</f>
        <v>0</v>
      </c>
      <c r="L256" s="73">
        <f>+L257</f>
        <v>0</v>
      </c>
      <c r="M256" s="73">
        <f>+M257</f>
        <v>0</v>
      </c>
      <c r="N256" s="73"/>
      <c r="O256" s="72"/>
    </row>
    <row r="257" spans="5:15" ht="25.5" hidden="1">
      <c r="E257" s="7" t="s">
        <v>65</v>
      </c>
      <c r="F257" s="4">
        <v>870</v>
      </c>
      <c r="G257" s="4">
        <v>11</v>
      </c>
      <c r="H257" s="4" t="s">
        <v>7</v>
      </c>
      <c r="I257" s="4" t="s">
        <v>185</v>
      </c>
      <c r="J257" s="4">
        <v>244</v>
      </c>
      <c r="K257" s="72"/>
      <c r="L257" s="73"/>
      <c r="M257" s="73"/>
      <c r="N257" s="73"/>
      <c r="O257" s="72"/>
    </row>
    <row r="258" spans="5:15" ht="12.75">
      <c r="E258" s="7" t="s">
        <v>335</v>
      </c>
      <c r="F258" s="4">
        <v>870</v>
      </c>
      <c r="G258" s="4">
        <v>11</v>
      </c>
      <c r="H258" s="4">
        <v>1</v>
      </c>
      <c r="I258" s="4">
        <v>210070200</v>
      </c>
      <c r="J258" s="4"/>
      <c r="K258" s="72">
        <v>179</v>
      </c>
      <c r="L258" s="73"/>
      <c r="M258" s="73"/>
      <c r="N258" s="73">
        <v>-66.6</v>
      </c>
      <c r="O258" s="72">
        <v>112.4</v>
      </c>
    </row>
    <row r="259" spans="5:15" ht="12.75">
      <c r="E259" s="7" t="s">
        <v>63</v>
      </c>
      <c r="F259" s="4">
        <v>870</v>
      </c>
      <c r="G259" s="4">
        <v>11</v>
      </c>
      <c r="H259" s="4">
        <v>1</v>
      </c>
      <c r="I259" s="4">
        <v>210070200</v>
      </c>
      <c r="J259" s="4">
        <v>200</v>
      </c>
      <c r="K259" s="72">
        <v>179</v>
      </c>
      <c r="L259" s="73"/>
      <c r="M259" s="73"/>
      <c r="N259" s="73">
        <v>-66.6</v>
      </c>
      <c r="O259" s="72">
        <f>SUM(K259:N259)</f>
        <v>112.4</v>
      </c>
    </row>
    <row r="260" spans="5:15" ht="12.75">
      <c r="E260" s="7" t="s">
        <v>130</v>
      </c>
      <c r="F260" s="4">
        <v>870</v>
      </c>
      <c r="G260" s="4">
        <v>11</v>
      </c>
      <c r="H260" s="4">
        <v>1</v>
      </c>
      <c r="I260" s="4">
        <v>210070200</v>
      </c>
      <c r="J260" s="4">
        <v>240</v>
      </c>
      <c r="K260" s="72">
        <v>179</v>
      </c>
      <c r="L260" s="73"/>
      <c r="M260" s="73"/>
      <c r="N260" s="73">
        <v>-66.6</v>
      </c>
      <c r="O260" s="72">
        <f>SUM(K260:N260)</f>
        <v>112.4</v>
      </c>
    </row>
    <row r="261" spans="5:15" ht="12.75">
      <c r="E261" s="7" t="s">
        <v>131</v>
      </c>
      <c r="F261" s="4">
        <v>870</v>
      </c>
      <c r="G261" s="4">
        <v>11</v>
      </c>
      <c r="H261" s="4">
        <v>1</v>
      </c>
      <c r="I261" s="4">
        <v>210070200</v>
      </c>
      <c r="J261" s="4">
        <v>244</v>
      </c>
      <c r="K261" s="72">
        <v>179</v>
      </c>
      <c r="L261" s="73"/>
      <c r="M261" s="73"/>
      <c r="N261" s="73">
        <v>-66.6</v>
      </c>
      <c r="O261" s="72">
        <f>SUM(K261:N261)</f>
        <v>112.4</v>
      </c>
    </row>
    <row r="262" spans="5:15" ht="15">
      <c r="E262" s="14" t="s">
        <v>104</v>
      </c>
      <c r="F262" s="17">
        <v>870</v>
      </c>
      <c r="G262" s="17">
        <v>12</v>
      </c>
      <c r="H262" s="19"/>
      <c r="I262" s="19"/>
      <c r="J262" s="19"/>
      <c r="K262" s="78">
        <v>252.1</v>
      </c>
      <c r="L262" s="79">
        <f>+L263</f>
        <v>0</v>
      </c>
      <c r="M262" s="79">
        <f>+M263</f>
        <v>0</v>
      </c>
      <c r="N262" s="79">
        <v>29.3</v>
      </c>
      <c r="O262" s="78">
        <f>SUM(K262:N262)</f>
        <v>281.4</v>
      </c>
    </row>
    <row r="263" spans="5:15" ht="12.75">
      <c r="E263" s="26" t="s">
        <v>105</v>
      </c>
      <c r="F263" s="4">
        <v>870</v>
      </c>
      <c r="G263" s="4">
        <v>12</v>
      </c>
      <c r="H263" s="4" t="s">
        <v>17</v>
      </c>
      <c r="I263" s="4" t="s">
        <v>290</v>
      </c>
      <c r="J263" s="4"/>
      <c r="K263" s="72">
        <v>252.1</v>
      </c>
      <c r="L263" s="73">
        <f>+L264+L269</f>
        <v>0</v>
      </c>
      <c r="M263" s="73">
        <f>+M264+M269</f>
        <v>0</v>
      </c>
      <c r="N263" s="73">
        <v>29.3</v>
      </c>
      <c r="O263" s="72">
        <f>SUM(K263:N263)</f>
        <v>281.4</v>
      </c>
    </row>
    <row r="264" spans="5:16" ht="39.75" customHeight="1">
      <c r="E264" s="7" t="s">
        <v>59</v>
      </c>
      <c r="F264" s="4">
        <v>870</v>
      </c>
      <c r="G264" s="4">
        <v>12</v>
      </c>
      <c r="H264" s="4" t="s">
        <v>17</v>
      </c>
      <c r="I264" s="4" t="s">
        <v>300</v>
      </c>
      <c r="J264" s="4">
        <v>100</v>
      </c>
      <c r="K264" s="72">
        <v>142.7</v>
      </c>
      <c r="L264" s="73">
        <f>+L265</f>
        <v>0</v>
      </c>
      <c r="M264" s="73">
        <f>+M265</f>
        <v>0</v>
      </c>
      <c r="N264" s="73">
        <v>29.3</v>
      </c>
      <c r="O264" s="72">
        <f>SUM(K264:N264)</f>
        <v>172</v>
      </c>
      <c r="P264" s="26">
        <v>171.95</v>
      </c>
    </row>
    <row r="265" spans="5:15" ht="12.75">
      <c r="E265" s="7" t="s">
        <v>60</v>
      </c>
      <c r="F265" s="4">
        <v>870</v>
      </c>
      <c r="G265" s="4">
        <v>12</v>
      </c>
      <c r="H265" s="4" t="s">
        <v>17</v>
      </c>
      <c r="I265" s="4" t="s">
        <v>300</v>
      </c>
      <c r="J265" s="4">
        <v>110</v>
      </c>
      <c r="K265" s="72">
        <v>142.7</v>
      </c>
      <c r="L265" s="73">
        <f>+L266+L267+L268</f>
        <v>0</v>
      </c>
      <c r="M265" s="73">
        <f>+M266+M267+M268</f>
        <v>0</v>
      </c>
      <c r="N265" s="73">
        <v>29.3</v>
      </c>
      <c r="O265" s="72">
        <f>SUM(K265:N265)</f>
        <v>172</v>
      </c>
    </row>
    <row r="266" spans="5:15" ht="12.75">
      <c r="E266" s="6" t="s">
        <v>208</v>
      </c>
      <c r="F266" s="4">
        <v>870</v>
      </c>
      <c r="G266" s="4">
        <v>12</v>
      </c>
      <c r="H266" s="4" t="s">
        <v>17</v>
      </c>
      <c r="I266" s="4" t="s">
        <v>300</v>
      </c>
      <c r="J266" s="4">
        <v>111</v>
      </c>
      <c r="K266" s="72">
        <v>109.6</v>
      </c>
      <c r="L266" s="73"/>
      <c r="M266" s="73"/>
      <c r="N266" s="73">
        <v>20.2</v>
      </c>
      <c r="O266" s="72">
        <f>SUM(K266:N266)</f>
        <v>129.79999999999998</v>
      </c>
    </row>
    <row r="267" spans="5:15" ht="12.75">
      <c r="E267" s="6" t="s">
        <v>62</v>
      </c>
      <c r="F267" s="4">
        <v>870</v>
      </c>
      <c r="G267" s="4">
        <v>12</v>
      </c>
      <c r="H267" s="4" t="s">
        <v>17</v>
      </c>
      <c r="I267" s="4" t="s">
        <v>300</v>
      </c>
      <c r="J267" s="4">
        <v>112</v>
      </c>
      <c r="K267" s="72">
        <v>0</v>
      </c>
      <c r="L267" s="73"/>
      <c r="M267" s="73"/>
      <c r="N267" s="73"/>
      <c r="O267" s="72"/>
    </row>
    <row r="268" spans="5:15" ht="25.5">
      <c r="E268" s="54" t="s">
        <v>209</v>
      </c>
      <c r="F268" s="4">
        <v>870</v>
      </c>
      <c r="G268" s="4">
        <v>12</v>
      </c>
      <c r="H268" s="4" t="s">
        <v>17</v>
      </c>
      <c r="I268" s="4" t="s">
        <v>300</v>
      </c>
      <c r="J268" s="4">
        <v>119</v>
      </c>
      <c r="K268" s="72">
        <v>33.1</v>
      </c>
      <c r="L268" s="73"/>
      <c r="M268" s="73"/>
      <c r="N268" s="73">
        <v>9</v>
      </c>
      <c r="O268" s="72">
        <f>SUM(K268:N268)</f>
        <v>42.1</v>
      </c>
    </row>
    <row r="269" spans="5:15" ht="12.75">
      <c r="E269" s="6" t="s">
        <v>63</v>
      </c>
      <c r="F269" s="4">
        <v>870</v>
      </c>
      <c r="G269" s="4">
        <v>12</v>
      </c>
      <c r="H269" s="4" t="s">
        <v>17</v>
      </c>
      <c r="I269" s="4" t="s">
        <v>300</v>
      </c>
      <c r="J269" s="4">
        <v>200</v>
      </c>
      <c r="K269" s="72">
        <v>109.4</v>
      </c>
      <c r="L269" s="73">
        <f>+L270</f>
        <v>0</v>
      </c>
      <c r="M269" s="73">
        <f>+M270</f>
        <v>0</v>
      </c>
      <c r="N269" s="73"/>
      <c r="O269" s="72">
        <v>109.4</v>
      </c>
    </row>
    <row r="270" spans="5:15" ht="25.5" customHeight="1">
      <c r="E270" s="7" t="s">
        <v>83</v>
      </c>
      <c r="F270" s="4">
        <v>870</v>
      </c>
      <c r="G270" s="4">
        <v>12</v>
      </c>
      <c r="H270" s="4" t="s">
        <v>17</v>
      </c>
      <c r="I270" s="4" t="s">
        <v>300</v>
      </c>
      <c r="J270" s="4">
        <v>240</v>
      </c>
      <c r="K270" s="72">
        <v>109.4</v>
      </c>
      <c r="L270" s="73">
        <f>+L271+L272</f>
        <v>0</v>
      </c>
      <c r="M270" s="73">
        <f>+M271+M272</f>
        <v>0</v>
      </c>
      <c r="N270" s="73"/>
      <c r="O270" s="72">
        <v>109.4</v>
      </c>
    </row>
    <row r="271" spans="5:15" ht="25.5">
      <c r="E271" s="7" t="s">
        <v>64</v>
      </c>
      <c r="F271" s="4">
        <v>870</v>
      </c>
      <c r="G271" s="4">
        <v>12</v>
      </c>
      <c r="H271" s="4" t="s">
        <v>17</v>
      </c>
      <c r="I271" s="4" t="s">
        <v>300</v>
      </c>
      <c r="J271" s="4">
        <v>242</v>
      </c>
      <c r="K271" s="72">
        <v>0</v>
      </c>
      <c r="L271" s="73"/>
      <c r="M271" s="73"/>
      <c r="N271" s="73"/>
      <c r="O271" s="72"/>
    </row>
    <row r="272" spans="5:15" ht="25.5">
      <c r="E272" s="7" t="s">
        <v>65</v>
      </c>
      <c r="F272" s="4">
        <v>870</v>
      </c>
      <c r="G272" s="4">
        <v>12</v>
      </c>
      <c r="H272" s="4" t="s">
        <v>17</v>
      </c>
      <c r="I272" s="4" t="s">
        <v>300</v>
      </c>
      <c r="J272" s="4">
        <v>244</v>
      </c>
      <c r="K272" s="72">
        <v>109.4</v>
      </c>
      <c r="L272" s="73"/>
      <c r="M272" s="73"/>
      <c r="N272" s="73"/>
      <c r="O272" s="72">
        <v>109.4</v>
      </c>
    </row>
    <row r="273" spans="5:15" ht="15">
      <c r="E273" s="14" t="s">
        <v>54</v>
      </c>
      <c r="F273" s="17">
        <v>877</v>
      </c>
      <c r="G273" s="17"/>
      <c r="H273" s="19"/>
      <c r="I273" s="19"/>
      <c r="J273" s="19"/>
      <c r="K273" s="78">
        <v>1839.5</v>
      </c>
      <c r="L273" s="79">
        <v>-53.1</v>
      </c>
      <c r="M273" s="79">
        <f>M275+M280+M285</f>
        <v>0</v>
      </c>
      <c r="N273" s="79"/>
      <c r="O273" s="78">
        <v>1786.4</v>
      </c>
    </row>
    <row r="274" spans="5:15" ht="25.5">
      <c r="E274" s="7" t="s">
        <v>46</v>
      </c>
      <c r="F274" s="4">
        <v>877</v>
      </c>
      <c r="G274" s="4" t="s">
        <v>7</v>
      </c>
      <c r="H274" s="4"/>
      <c r="I274" s="2"/>
      <c r="J274" s="2"/>
      <c r="K274" s="72"/>
      <c r="L274" s="73"/>
      <c r="M274" s="73"/>
      <c r="N274" s="73"/>
      <c r="O274" s="72"/>
    </row>
    <row r="275" spans="5:15" ht="12.75">
      <c r="E275" s="6" t="s">
        <v>11</v>
      </c>
      <c r="F275" s="4">
        <v>877</v>
      </c>
      <c r="G275" s="4" t="s">
        <v>7</v>
      </c>
      <c r="H275" s="4" t="s">
        <v>19</v>
      </c>
      <c r="I275" s="59">
        <v>7960000000</v>
      </c>
      <c r="J275" s="4"/>
      <c r="K275" s="72">
        <v>920.6</v>
      </c>
      <c r="L275" s="73"/>
      <c r="M275" s="73">
        <f>+M276</f>
        <v>0</v>
      </c>
      <c r="N275" s="73"/>
      <c r="O275" s="72">
        <v>920.6</v>
      </c>
    </row>
    <row r="276" spans="5:15" ht="36.75" customHeight="1">
      <c r="E276" s="7" t="s">
        <v>59</v>
      </c>
      <c r="F276" s="4">
        <v>877</v>
      </c>
      <c r="G276" s="4" t="s">
        <v>7</v>
      </c>
      <c r="H276" s="4" t="s">
        <v>19</v>
      </c>
      <c r="I276" s="59">
        <v>7960000110</v>
      </c>
      <c r="J276" s="4">
        <v>100</v>
      </c>
      <c r="K276" s="72">
        <v>920.6</v>
      </c>
      <c r="L276" s="73"/>
      <c r="M276" s="73">
        <f>+M277</f>
        <v>0</v>
      </c>
      <c r="N276" s="73"/>
      <c r="O276" s="72">
        <v>920.6</v>
      </c>
    </row>
    <row r="277" spans="1:16" s="10" customFormat="1" ht="12.75">
      <c r="A277" s="4"/>
      <c r="B277" s="4"/>
      <c r="C277" s="4"/>
      <c r="D277" s="4"/>
      <c r="E277" s="7" t="s">
        <v>60</v>
      </c>
      <c r="F277" s="4">
        <v>877</v>
      </c>
      <c r="G277" s="4" t="s">
        <v>7</v>
      </c>
      <c r="H277" s="4" t="s">
        <v>19</v>
      </c>
      <c r="I277" s="59">
        <v>7960000110</v>
      </c>
      <c r="J277" s="4">
        <v>120</v>
      </c>
      <c r="K277" s="72">
        <v>920.6</v>
      </c>
      <c r="L277" s="73"/>
      <c r="M277" s="73">
        <f>+M278+M279</f>
        <v>0</v>
      </c>
      <c r="N277" s="73"/>
      <c r="O277" s="72">
        <v>920.6</v>
      </c>
      <c r="P277" s="26"/>
    </row>
    <row r="278" spans="1:16" s="10" customFormat="1" ht="12.75">
      <c r="A278" s="4"/>
      <c r="B278" s="4"/>
      <c r="C278" s="4"/>
      <c r="D278" s="4"/>
      <c r="E278" s="6" t="s">
        <v>208</v>
      </c>
      <c r="F278" s="4">
        <v>877</v>
      </c>
      <c r="G278" s="4" t="s">
        <v>7</v>
      </c>
      <c r="H278" s="4" t="s">
        <v>19</v>
      </c>
      <c r="I278" s="59">
        <v>7960000110</v>
      </c>
      <c r="J278" s="4">
        <v>121</v>
      </c>
      <c r="K278" s="72">
        <v>706</v>
      </c>
      <c r="L278" s="73"/>
      <c r="M278" s="73"/>
      <c r="N278" s="73"/>
      <c r="O278" s="72">
        <v>706</v>
      </c>
      <c r="P278" s="26"/>
    </row>
    <row r="279" spans="1:16" s="10" customFormat="1" ht="25.5">
      <c r="A279" s="4"/>
      <c r="B279" s="4"/>
      <c r="C279" s="4"/>
      <c r="D279" s="4"/>
      <c r="E279" s="54" t="s">
        <v>209</v>
      </c>
      <c r="F279" s="4">
        <v>877</v>
      </c>
      <c r="G279" s="4" t="s">
        <v>7</v>
      </c>
      <c r="H279" s="4" t="s">
        <v>19</v>
      </c>
      <c r="I279" s="59">
        <v>7960000110</v>
      </c>
      <c r="J279" s="4">
        <v>129</v>
      </c>
      <c r="K279" s="72">
        <v>214.6</v>
      </c>
      <c r="L279" s="73"/>
      <c r="M279" s="73"/>
      <c r="N279" s="73"/>
      <c r="O279" s="72">
        <v>214.6</v>
      </c>
      <c r="P279" s="26"/>
    </row>
    <row r="280" spans="1:16" s="10" customFormat="1" ht="12.75">
      <c r="A280" s="4"/>
      <c r="B280" s="4"/>
      <c r="C280" s="4"/>
      <c r="D280" s="4"/>
      <c r="E280" s="7" t="s">
        <v>24</v>
      </c>
      <c r="F280" s="4">
        <v>877</v>
      </c>
      <c r="G280" s="4" t="s">
        <v>7</v>
      </c>
      <c r="H280" s="4" t="s">
        <v>19</v>
      </c>
      <c r="I280" s="59">
        <v>7970000000</v>
      </c>
      <c r="J280" s="4"/>
      <c r="K280" s="72">
        <v>787</v>
      </c>
      <c r="L280" s="73">
        <f>+L281</f>
        <v>0</v>
      </c>
      <c r="M280" s="73">
        <f>+M281</f>
        <v>0</v>
      </c>
      <c r="N280" s="73"/>
      <c r="O280" s="72">
        <v>787</v>
      </c>
      <c r="P280" s="26"/>
    </row>
    <row r="281" spans="1:16" s="10" customFormat="1" ht="36.75" customHeight="1">
      <c r="A281" s="4"/>
      <c r="B281" s="4"/>
      <c r="C281" s="4"/>
      <c r="D281" s="4"/>
      <c r="E281" s="7" t="s">
        <v>59</v>
      </c>
      <c r="F281" s="4">
        <v>877</v>
      </c>
      <c r="G281" s="4" t="s">
        <v>7</v>
      </c>
      <c r="H281" s="4" t="s">
        <v>19</v>
      </c>
      <c r="I281" s="59">
        <v>7970000110</v>
      </c>
      <c r="J281" s="4">
        <v>100</v>
      </c>
      <c r="K281" s="72">
        <v>787</v>
      </c>
      <c r="L281" s="73">
        <f>+L282</f>
        <v>0</v>
      </c>
      <c r="M281" s="73">
        <f>+M282</f>
        <v>0</v>
      </c>
      <c r="N281" s="73"/>
      <c r="O281" s="72">
        <v>787</v>
      </c>
      <c r="P281" s="26"/>
    </row>
    <row r="282" spans="1:16" s="10" customFormat="1" ht="12.75">
      <c r="A282" s="4"/>
      <c r="B282" s="4"/>
      <c r="C282" s="4"/>
      <c r="D282" s="4"/>
      <c r="E282" s="7" t="s">
        <v>60</v>
      </c>
      <c r="F282" s="4">
        <v>877</v>
      </c>
      <c r="G282" s="4" t="s">
        <v>7</v>
      </c>
      <c r="H282" s="4" t="s">
        <v>19</v>
      </c>
      <c r="I282" s="59">
        <v>7970000110</v>
      </c>
      <c r="J282" s="4">
        <v>120</v>
      </c>
      <c r="K282" s="72">
        <v>787</v>
      </c>
      <c r="L282" s="73">
        <f>+L283+L284</f>
        <v>0</v>
      </c>
      <c r="M282" s="73">
        <f>+M283+M284</f>
        <v>0</v>
      </c>
      <c r="N282" s="73"/>
      <c r="O282" s="72">
        <v>787</v>
      </c>
      <c r="P282" s="26"/>
    </row>
    <row r="283" spans="1:16" s="10" customFormat="1" ht="12.75">
      <c r="A283" s="4"/>
      <c r="B283" s="4"/>
      <c r="C283" s="4"/>
      <c r="D283" s="4"/>
      <c r="E283" s="6" t="s">
        <v>208</v>
      </c>
      <c r="F283" s="4">
        <v>877</v>
      </c>
      <c r="G283" s="4" t="s">
        <v>7</v>
      </c>
      <c r="H283" s="4" t="s">
        <v>19</v>
      </c>
      <c r="I283" s="59">
        <v>7970000110</v>
      </c>
      <c r="J283" s="4">
        <v>121</v>
      </c>
      <c r="K283" s="72">
        <v>603.7</v>
      </c>
      <c r="L283" s="73"/>
      <c r="M283" s="73"/>
      <c r="N283" s="73"/>
      <c r="O283" s="72">
        <v>603.7</v>
      </c>
      <c r="P283" s="26"/>
    </row>
    <row r="284" spans="1:16" s="10" customFormat="1" ht="25.5">
      <c r="A284" s="4"/>
      <c r="B284" s="4"/>
      <c r="C284" s="4"/>
      <c r="D284" s="4"/>
      <c r="E284" s="54" t="s">
        <v>209</v>
      </c>
      <c r="F284" s="4">
        <v>877</v>
      </c>
      <c r="G284" s="4" t="s">
        <v>7</v>
      </c>
      <c r="H284" s="4" t="s">
        <v>19</v>
      </c>
      <c r="I284" s="59">
        <v>7970000110</v>
      </c>
      <c r="J284" s="4">
        <v>129</v>
      </c>
      <c r="K284" s="72">
        <v>183.3</v>
      </c>
      <c r="L284" s="73"/>
      <c r="M284" s="73"/>
      <c r="N284" s="73"/>
      <c r="O284" s="72">
        <v>183.3</v>
      </c>
      <c r="P284" s="26"/>
    </row>
    <row r="285" spans="5:15" ht="12.75">
      <c r="E285" s="6" t="s">
        <v>12</v>
      </c>
      <c r="F285" s="4">
        <v>877</v>
      </c>
      <c r="G285" s="4" t="s">
        <v>7</v>
      </c>
      <c r="H285" s="4" t="s">
        <v>19</v>
      </c>
      <c r="I285" s="59">
        <v>7970000000</v>
      </c>
      <c r="J285" s="4"/>
      <c r="K285" s="72">
        <v>131.9</v>
      </c>
      <c r="L285" s="73">
        <f>+L286+L291+L294</f>
        <v>-53.1</v>
      </c>
      <c r="M285" s="73">
        <f>+M286+M291+M294</f>
        <v>0</v>
      </c>
      <c r="N285" s="73"/>
      <c r="O285" s="72">
        <v>78.8</v>
      </c>
    </row>
    <row r="286" spans="5:15" ht="13.5" customHeight="1" hidden="1">
      <c r="E286" s="7" t="s">
        <v>59</v>
      </c>
      <c r="F286" s="4">
        <v>877</v>
      </c>
      <c r="G286" s="4" t="s">
        <v>7</v>
      </c>
      <c r="H286" s="4" t="s">
        <v>19</v>
      </c>
      <c r="I286" s="4" t="s">
        <v>177</v>
      </c>
      <c r="J286" s="4">
        <v>100</v>
      </c>
      <c r="K286" s="72">
        <f>+K287</f>
        <v>0</v>
      </c>
      <c r="L286" s="73">
        <f>+L287</f>
        <v>0</v>
      </c>
      <c r="M286" s="73">
        <f>+M287</f>
        <v>0</v>
      </c>
      <c r="N286" s="73"/>
      <c r="O286" s="72"/>
    </row>
    <row r="287" spans="5:15" ht="12.75" hidden="1">
      <c r="E287" s="7" t="s">
        <v>60</v>
      </c>
      <c r="F287" s="4">
        <v>877</v>
      </c>
      <c r="G287" s="4" t="s">
        <v>7</v>
      </c>
      <c r="H287" s="4" t="s">
        <v>19</v>
      </c>
      <c r="I287" s="4" t="s">
        <v>177</v>
      </c>
      <c r="J287" s="4">
        <v>110</v>
      </c>
      <c r="K287" s="72">
        <f>+K288+K289+K290</f>
        <v>0</v>
      </c>
      <c r="L287" s="73">
        <f>+L288+L289+L290</f>
        <v>0</v>
      </c>
      <c r="M287" s="73">
        <f>+M288+M289+M290</f>
        <v>0</v>
      </c>
      <c r="N287" s="73"/>
      <c r="O287" s="72"/>
    </row>
    <row r="288" spans="5:15" ht="12.75" hidden="1">
      <c r="E288" s="54" t="s">
        <v>208</v>
      </c>
      <c r="F288" s="4">
        <v>877</v>
      </c>
      <c r="G288" s="4" t="s">
        <v>7</v>
      </c>
      <c r="H288" s="4" t="s">
        <v>19</v>
      </c>
      <c r="I288" s="4" t="s">
        <v>177</v>
      </c>
      <c r="J288" s="4">
        <v>111</v>
      </c>
      <c r="K288" s="72">
        <v>0</v>
      </c>
      <c r="L288" s="73">
        <v>0</v>
      </c>
      <c r="M288" s="73">
        <v>0</v>
      </c>
      <c r="N288" s="73"/>
      <c r="O288" s="72"/>
    </row>
    <row r="289" spans="5:15" ht="13.5" customHeight="1" hidden="1">
      <c r="E289" s="6" t="s">
        <v>62</v>
      </c>
      <c r="F289" s="4">
        <v>877</v>
      </c>
      <c r="G289" s="4" t="s">
        <v>7</v>
      </c>
      <c r="H289" s="4" t="s">
        <v>19</v>
      </c>
      <c r="I289" s="4" t="s">
        <v>177</v>
      </c>
      <c r="J289" s="4">
        <v>112</v>
      </c>
      <c r="K289" s="72">
        <v>0</v>
      </c>
      <c r="L289" s="73">
        <v>0</v>
      </c>
      <c r="M289" s="73">
        <v>0</v>
      </c>
      <c r="N289" s="73"/>
      <c r="O289" s="72"/>
    </row>
    <row r="290" spans="5:15" ht="13.5" customHeight="1" hidden="1">
      <c r="E290" s="54" t="s">
        <v>209</v>
      </c>
      <c r="F290" s="4">
        <v>877</v>
      </c>
      <c r="G290" s="4" t="s">
        <v>7</v>
      </c>
      <c r="H290" s="4" t="s">
        <v>19</v>
      </c>
      <c r="I290" s="4" t="s">
        <v>177</v>
      </c>
      <c r="J290" s="4">
        <v>119</v>
      </c>
      <c r="K290" s="72"/>
      <c r="L290" s="73"/>
      <c r="M290" s="73"/>
      <c r="N290" s="73"/>
      <c r="O290" s="72"/>
    </row>
    <row r="291" spans="5:15" ht="25.5">
      <c r="E291" s="7" t="s">
        <v>83</v>
      </c>
      <c r="F291" s="4">
        <v>877</v>
      </c>
      <c r="G291" s="4" t="s">
        <v>7</v>
      </c>
      <c r="H291" s="4" t="s">
        <v>19</v>
      </c>
      <c r="I291" s="59">
        <v>7970000190</v>
      </c>
      <c r="J291" s="4">
        <v>240</v>
      </c>
      <c r="K291" s="72">
        <v>131.9</v>
      </c>
      <c r="L291" s="73">
        <v>-53.1</v>
      </c>
      <c r="M291" s="73">
        <f>M292+M293</f>
        <v>0</v>
      </c>
      <c r="N291" s="73"/>
      <c r="O291" s="72">
        <v>78.8</v>
      </c>
    </row>
    <row r="292" spans="5:15" ht="25.5">
      <c r="E292" s="7" t="s">
        <v>64</v>
      </c>
      <c r="F292" s="4">
        <v>877</v>
      </c>
      <c r="G292" s="4" t="s">
        <v>7</v>
      </c>
      <c r="H292" s="4" t="s">
        <v>19</v>
      </c>
      <c r="I292" s="59">
        <v>7970000190</v>
      </c>
      <c r="J292" s="4">
        <v>242</v>
      </c>
      <c r="K292" s="72">
        <v>75.9</v>
      </c>
      <c r="L292" s="73">
        <v>-28.1</v>
      </c>
      <c r="M292" s="73">
        <v>2</v>
      </c>
      <c r="N292" s="73">
        <v>7.5</v>
      </c>
      <c r="O292" s="72">
        <f>SUM(K292:N292)</f>
        <v>57.300000000000004</v>
      </c>
    </row>
    <row r="293" spans="5:15" ht="25.5">
      <c r="E293" s="7" t="s">
        <v>65</v>
      </c>
      <c r="F293" s="4">
        <v>877</v>
      </c>
      <c r="G293" s="4" t="s">
        <v>7</v>
      </c>
      <c r="H293" s="4" t="s">
        <v>19</v>
      </c>
      <c r="I293" s="4" t="s">
        <v>177</v>
      </c>
      <c r="J293" s="4">
        <v>244</v>
      </c>
      <c r="K293" s="72">
        <v>56</v>
      </c>
      <c r="L293" s="73">
        <v>-25</v>
      </c>
      <c r="M293" s="73">
        <v>-2</v>
      </c>
      <c r="N293" s="73">
        <v>-7.5</v>
      </c>
      <c r="O293" s="72">
        <f>SUM(K293:N293)</f>
        <v>21.5</v>
      </c>
    </row>
    <row r="294" spans="5:15" ht="25.5" hidden="1">
      <c r="E294" s="7" t="s">
        <v>67</v>
      </c>
      <c r="F294" s="4">
        <v>877</v>
      </c>
      <c r="G294" s="4" t="s">
        <v>7</v>
      </c>
      <c r="H294" s="4" t="s">
        <v>19</v>
      </c>
      <c r="I294" s="4" t="s">
        <v>89</v>
      </c>
      <c r="J294" s="4">
        <v>850</v>
      </c>
      <c r="K294" s="72">
        <f>+K295+K296</f>
        <v>0</v>
      </c>
      <c r="L294" s="73">
        <f>+L295+L296</f>
        <v>0</v>
      </c>
      <c r="M294" s="73">
        <f>+M295+M296</f>
        <v>0</v>
      </c>
      <c r="N294" s="73"/>
      <c r="O294" s="72"/>
    </row>
    <row r="295" spans="5:15" ht="12.75" hidden="1">
      <c r="E295" s="6" t="s">
        <v>68</v>
      </c>
      <c r="F295" s="4">
        <v>877</v>
      </c>
      <c r="G295" s="4" t="s">
        <v>7</v>
      </c>
      <c r="H295" s="4" t="s">
        <v>19</v>
      </c>
      <c r="I295" s="4" t="s">
        <v>89</v>
      </c>
      <c r="J295" s="4">
        <v>851</v>
      </c>
      <c r="K295" s="72">
        <v>0</v>
      </c>
      <c r="L295" s="73"/>
      <c r="M295" s="73"/>
      <c r="N295" s="73"/>
      <c r="O295" s="72"/>
    </row>
    <row r="296" spans="5:15" ht="12.75" hidden="1">
      <c r="E296" s="6" t="s">
        <v>69</v>
      </c>
      <c r="F296" s="4">
        <v>877</v>
      </c>
      <c r="G296" s="4" t="s">
        <v>7</v>
      </c>
      <c r="H296" s="4" t="s">
        <v>19</v>
      </c>
      <c r="I296" s="4" t="s">
        <v>89</v>
      </c>
      <c r="J296" s="4">
        <v>852</v>
      </c>
      <c r="K296" s="72">
        <v>0</v>
      </c>
      <c r="L296" s="73"/>
      <c r="M296" s="73"/>
      <c r="N296" s="73"/>
      <c r="O296" s="72"/>
    </row>
    <row r="297" spans="5:15" ht="12.75">
      <c r="E297" s="12" t="s">
        <v>84</v>
      </c>
      <c r="F297" s="2">
        <v>882</v>
      </c>
      <c r="G297" s="4"/>
      <c r="H297" s="4"/>
      <c r="I297" s="4"/>
      <c r="J297" s="4"/>
      <c r="K297" s="76">
        <v>1630.5</v>
      </c>
      <c r="L297" s="77">
        <v>-9.6</v>
      </c>
      <c r="M297" s="77">
        <f>+M298</f>
        <v>0</v>
      </c>
      <c r="N297" s="77">
        <v>-1.1</v>
      </c>
      <c r="O297" s="76">
        <f>SUM(K297:N297)</f>
        <v>1619.8000000000002</v>
      </c>
    </row>
    <row r="298" spans="5:15" ht="12.75">
      <c r="E298" s="6" t="s">
        <v>22</v>
      </c>
      <c r="F298" s="4">
        <v>882</v>
      </c>
      <c r="G298" s="4" t="s">
        <v>7</v>
      </c>
      <c r="H298" s="2"/>
      <c r="I298" s="2"/>
      <c r="J298" s="2"/>
      <c r="K298" s="72">
        <v>1630.5</v>
      </c>
      <c r="L298" s="73">
        <v>-9.6</v>
      </c>
      <c r="M298" s="73">
        <f>+M299</f>
        <v>0</v>
      </c>
      <c r="N298" s="73">
        <v>-1.1</v>
      </c>
      <c r="O298" s="72">
        <f>SUM(K298:N298)</f>
        <v>1619.8000000000002</v>
      </c>
    </row>
    <row r="299" spans="5:15" ht="12.75">
      <c r="E299" s="6" t="s">
        <v>12</v>
      </c>
      <c r="F299" s="4">
        <v>882</v>
      </c>
      <c r="G299" s="4" t="s">
        <v>7</v>
      </c>
      <c r="H299" s="4" t="s">
        <v>10</v>
      </c>
      <c r="I299" s="59">
        <v>7980000000</v>
      </c>
      <c r="J299" s="4"/>
      <c r="K299" s="72">
        <v>1630.5</v>
      </c>
      <c r="L299" s="73">
        <v>-9.6</v>
      </c>
      <c r="M299" s="73">
        <f>+M300+M305+M309</f>
        <v>0</v>
      </c>
      <c r="N299" s="73">
        <v>-1.1</v>
      </c>
      <c r="O299" s="72">
        <f>SUM(K299:N299)</f>
        <v>1619.8000000000002</v>
      </c>
    </row>
    <row r="300" spans="5:15" ht="42.75" customHeight="1">
      <c r="E300" s="7" t="s">
        <v>59</v>
      </c>
      <c r="F300" s="4">
        <v>882</v>
      </c>
      <c r="G300" s="4" t="s">
        <v>7</v>
      </c>
      <c r="H300" s="4" t="s">
        <v>10</v>
      </c>
      <c r="I300" s="59">
        <v>7980000110</v>
      </c>
      <c r="J300" s="4">
        <v>100</v>
      </c>
      <c r="K300" s="72">
        <v>1534.2</v>
      </c>
      <c r="L300" s="73">
        <f>+L301</f>
        <v>0</v>
      </c>
      <c r="M300" s="73">
        <f>+M301</f>
        <v>0</v>
      </c>
      <c r="N300" s="73"/>
      <c r="O300" s="72">
        <v>1534.2</v>
      </c>
    </row>
    <row r="301" spans="5:15" ht="12.75">
      <c r="E301" s="7" t="s">
        <v>60</v>
      </c>
      <c r="F301" s="4">
        <v>882</v>
      </c>
      <c r="G301" s="4" t="s">
        <v>7</v>
      </c>
      <c r="H301" s="4" t="s">
        <v>10</v>
      </c>
      <c r="I301" s="59">
        <v>7980000110</v>
      </c>
      <c r="J301" s="4">
        <v>120</v>
      </c>
      <c r="K301" s="72">
        <v>1534.2</v>
      </c>
      <c r="L301" s="73">
        <f>+L302+L303+L304</f>
        <v>0</v>
      </c>
      <c r="M301" s="73">
        <f>+M302+M303+M304</f>
        <v>0</v>
      </c>
      <c r="N301" s="73"/>
      <c r="O301" s="72">
        <v>1534.2</v>
      </c>
    </row>
    <row r="302" spans="5:15" ht="12.75">
      <c r="E302" s="54" t="s">
        <v>208</v>
      </c>
      <c r="F302" s="4">
        <v>882</v>
      </c>
      <c r="G302" s="4" t="s">
        <v>7</v>
      </c>
      <c r="H302" s="4" t="s">
        <v>10</v>
      </c>
      <c r="I302" s="59">
        <v>7980000110</v>
      </c>
      <c r="J302" s="4">
        <v>121</v>
      </c>
      <c r="K302" s="72">
        <v>1182.4</v>
      </c>
      <c r="L302" s="73"/>
      <c r="M302" s="73"/>
      <c r="N302" s="73"/>
      <c r="O302" s="72">
        <v>1182.4</v>
      </c>
    </row>
    <row r="303" spans="5:15" ht="12.75">
      <c r="E303" s="6" t="s">
        <v>62</v>
      </c>
      <c r="F303" s="4">
        <v>882</v>
      </c>
      <c r="G303" s="4" t="s">
        <v>7</v>
      </c>
      <c r="H303" s="4" t="s">
        <v>10</v>
      </c>
      <c r="I303" s="59">
        <v>7980000190</v>
      </c>
      <c r="J303" s="4">
        <v>112</v>
      </c>
      <c r="K303" s="72">
        <v>0</v>
      </c>
      <c r="L303" s="73"/>
      <c r="M303" s="73"/>
      <c r="N303" s="73"/>
      <c r="O303" s="72"/>
    </row>
    <row r="304" spans="5:15" ht="25.5">
      <c r="E304" s="54" t="s">
        <v>209</v>
      </c>
      <c r="F304" s="4">
        <v>882</v>
      </c>
      <c r="G304" s="4" t="s">
        <v>7</v>
      </c>
      <c r="H304" s="4" t="s">
        <v>10</v>
      </c>
      <c r="I304" s="59">
        <v>7980000110</v>
      </c>
      <c r="J304" s="4">
        <v>129</v>
      </c>
      <c r="K304" s="72">
        <v>351.8</v>
      </c>
      <c r="L304" s="73"/>
      <c r="M304" s="73"/>
      <c r="N304" s="73"/>
      <c r="O304" s="72">
        <v>351.8</v>
      </c>
    </row>
    <row r="305" spans="5:16" ht="12.75">
      <c r="E305" s="6" t="s">
        <v>63</v>
      </c>
      <c r="F305" s="4">
        <v>882</v>
      </c>
      <c r="G305" s="4" t="s">
        <v>7</v>
      </c>
      <c r="H305" s="4" t="s">
        <v>10</v>
      </c>
      <c r="I305" s="59">
        <v>7980000190</v>
      </c>
      <c r="J305" s="4">
        <v>200</v>
      </c>
      <c r="K305" s="72">
        <v>96.3</v>
      </c>
      <c r="L305" s="73">
        <v>-9.6</v>
      </c>
      <c r="M305" s="73">
        <v>-0.96</v>
      </c>
      <c r="N305" s="73">
        <v>-1.1</v>
      </c>
      <c r="O305" s="72">
        <f>SUM(K305:N305)</f>
        <v>84.64000000000001</v>
      </c>
      <c r="P305" s="26">
        <v>84.7</v>
      </c>
    </row>
    <row r="306" spans="5:15" ht="25.5">
      <c r="E306" s="7" t="s">
        <v>83</v>
      </c>
      <c r="F306" s="4">
        <v>882</v>
      </c>
      <c r="G306" s="4" t="s">
        <v>7</v>
      </c>
      <c r="H306" s="4" t="s">
        <v>10</v>
      </c>
      <c r="I306" s="59">
        <v>7980000190</v>
      </c>
      <c r="J306" s="4">
        <v>240</v>
      </c>
      <c r="K306" s="72">
        <v>96.3</v>
      </c>
      <c r="L306" s="73">
        <v>-9.6</v>
      </c>
      <c r="M306" s="73">
        <v>-0.96</v>
      </c>
      <c r="N306" s="73">
        <v>-1.1</v>
      </c>
      <c r="O306" s="72">
        <v>84.64</v>
      </c>
    </row>
    <row r="307" spans="5:16" ht="25.5">
      <c r="E307" s="7" t="s">
        <v>64</v>
      </c>
      <c r="F307" s="4">
        <v>882</v>
      </c>
      <c r="G307" s="4" t="s">
        <v>7</v>
      </c>
      <c r="H307" s="4" t="s">
        <v>10</v>
      </c>
      <c r="I307" s="59">
        <v>7980000190</v>
      </c>
      <c r="J307" s="4">
        <v>242</v>
      </c>
      <c r="K307" s="72">
        <v>65.3</v>
      </c>
      <c r="L307" s="73">
        <v>-21.9</v>
      </c>
      <c r="M307" s="73">
        <v>7.8</v>
      </c>
      <c r="N307" s="73">
        <v>-1.1</v>
      </c>
      <c r="O307" s="72">
        <f>SUM(K307:N307)</f>
        <v>50.099999999999994</v>
      </c>
      <c r="P307" s="26">
        <v>51.3</v>
      </c>
    </row>
    <row r="308" spans="5:16" ht="25.5">
      <c r="E308" s="7" t="s">
        <v>65</v>
      </c>
      <c r="F308" s="4">
        <v>882</v>
      </c>
      <c r="G308" s="4" t="s">
        <v>7</v>
      </c>
      <c r="H308" s="4" t="s">
        <v>10</v>
      </c>
      <c r="I308" s="59">
        <v>7980000190</v>
      </c>
      <c r="J308" s="4">
        <v>244</v>
      </c>
      <c r="K308" s="72">
        <v>31</v>
      </c>
      <c r="L308" s="73">
        <v>12.3</v>
      </c>
      <c r="M308" s="73">
        <v>-8.76</v>
      </c>
      <c r="N308" s="73"/>
      <c r="O308" s="72">
        <v>34.5</v>
      </c>
      <c r="P308" s="26">
        <v>33.3</v>
      </c>
    </row>
    <row r="309" spans="5:15" ht="12.75">
      <c r="E309" s="6" t="s">
        <v>66</v>
      </c>
      <c r="F309" s="4">
        <v>882</v>
      </c>
      <c r="G309" s="4" t="s">
        <v>7</v>
      </c>
      <c r="H309" s="4" t="s">
        <v>10</v>
      </c>
      <c r="I309" s="59">
        <v>7980000190</v>
      </c>
      <c r="J309" s="4">
        <v>800</v>
      </c>
      <c r="K309" s="72">
        <f>+K310</f>
        <v>0</v>
      </c>
      <c r="L309" s="73">
        <f>+L310</f>
        <v>0</v>
      </c>
      <c r="M309" s="73">
        <v>0.96</v>
      </c>
      <c r="N309" s="73"/>
      <c r="O309" s="72">
        <v>1</v>
      </c>
    </row>
    <row r="310" spans="5:15" ht="25.5">
      <c r="E310" s="7" t="s">
        <v>67</v>
      </c>
      <c r="F310" s="4">
        <v>882</v>
      </c>
      <c r="G310" s="4" t="s">
        <v>7</v>
      </c>
      <c r="H310" s="4" t="s">
        <v>10</v>
      </c>
      <c r="I310" s="59">
        <v>7980000190</v>
      </c>
      <c r="J310" s="4">
        <v>850</v>
      </c>
      <c r="K310" s="72">
        <f>+K311+K312+K313</f>
        <v>0</v>
      </c>
      <c r="L310" s="73">
        <f>+L311+L312+L313</f>
        <v>0</v>
      </c>
      <c r="M310" s="73">
        <v>0.96</v>
      </c>
      <c r="N310" s="73"/>
      <c r="O310" s="72">
        <v>1</v>
      </c>
    </row>
    <row r="311" spans="5:15" ht="12.75">
      <c r="E311" s="6" t="s">
        <v>68</v>
      </c>
      <c r="F311" s="4">
        <v>882</v>
      </c>
      <c r="G311" s="4" t="s">
        <v>7</v>
      </c>
      <c r="H311" s="4" t="s">
        <v>10</v>
      </c>
      <c r="I311" s="59">
        <v>7980000190</v>
      </c>
      <c r="J311" s="4">
        <v>851</v>
      </c>
      <c r="K311" s="72">
        <v>0</v>
      </c>
      <c r="L311" s="73"/>
      <c r="M311" s="73"/>
      <c r="N311" s="73"/>
      <c r="O311" s="72"/>
    </row>
    <row r="312" spans="5:15" ht="12.75">
      <c r="E312" s="6" t="s">
        <v>69</v>
      </c>
      <c r="F312" s="4">
        <v>882</v>
      </c>
      <c r="G312" s="4" t="s">
        <v>7</v>
      </c>
      <c r="H312" s="4" t="s">
        <v>10</v>
      </c>
      <c r="I312" s="59">
        <v>7980000190</v>
      </c>
      <c r="J312" s="4">
        <v>852</v>
      </c>
      <c r="K312" s="72">
        <v>0</v>
      </c>
      <c r="L312" s="73"/>
      <c r="M312" s="73"/>
      <c r="N312" s="73"/>
      <c r="O312" s="72"/>
    </row>
    <row r="313" spans="5:15" ht="12.75">
      <c r="E313" s="6" t="s">
        <v>201</v>
      </c>
      <c r="F313" s="4">
        <v>882</v>
      </c>
      <c r="G313" s="4" t="s">
        <v>7</v>
      </c>
      <c r="H313" s="4" t="s">
        <v>10</v>
      </c>
      <c r="I313" s="59">
        <v>7980000190</v>
      </c>
      <c r="J313" s="4">
        <v>853</v>
      </c>
      <c r="K313" s="72">
        <v>0</v>
      </c>
      <c r="L313" s="73"/>
      <c r="M313" s="73">
        <v>0.96</v>
      </c>
      <c r="N313" s="73"/>
      <c r="O313" s="72">
        <v>1</v>
      </c>
    </row>
    <row r="314" spans="5:15" ht="12.75">
      <c r="E314" s="5" t="s">
        <v>27</v>
      </c>
      <c r="F314" s="2">
        <v>869</v>
      </c>
      <c r="G314" s="4"/>
      <c r="H314" s="4"/>
      <c r="I314" s="4"/>
      <c r="J314" s="4"/>
      <c r="K314" s="76">
        <v>4125.2</v>
      </c>
      <c r="L314" s="77">
        <v>-26.7</v>
      </c>
      <c r="M314" s="77">
        <v>64.3</v>
      </c>
      <c r="N314" s="77">
        <v>79.9</v>
      </c>
      <c r="O314" s="76">
        <f>SUM(K314:N314)</f>
        <v>4242.7</v>
      </c>
    </row>
    <row r="315" spans="5:15" ht="12.75">
      <c r="E315" s="6" t="s">
        <v>22</v>
      </c>
      <c r="F315" s="4">
        <v>869</v>
      </c>
      <c r="G315" s="4" t="s">
        <v>7</v>
      </c>
      <c r="H315" s="2"/>
      <c r="I315" s="2"/>
      <c r="J315" s="2"/>
      <c r="K315" s="72">
        <v>4125.2</v>
      </c>
      <c r="L315" s="73">
        <v>-26.7</v>
      </c>
      <c r="M315" s="73">
        <v>64.3</v>
      </c>
      <c r="N315" s="73">
        <v>79.9</v>
      </c>
      <c r="O315" s="72">
        <f>SUM(K315:N315)</f>
        <v>4242.7</v>
      </c>
    </row>
    <row r="316" spans="5:15" ht="12.75">
      <c r="E316" s="6" t="s">
        <v>12</v>
      </c>
      <c r="F316" s="4">
        <v>869</v>
      </c>
      <c r="G316" s="4" t="s">
        <v>7</v>
      </c>
      <c r="H316" s="4" t="s">
        <v>10</v>
      </c>
      <c r="I316" s="4" t="s">
        <v>301</v>
      </c>
      <c r="J316" s="4"/>
      <c r="K316" s="72">
        <v>4125.2</v>
      </c>
      <c r="L316" s="73">
        <v>-26.7</v>
      </c>
      <c r="M316" s="73">
        <v>64.3</v>
      </c>
      <c r="N316" s="73">
        <v>79.9</v>
      </c>
      <c r="O316" s="72">
        <f>SUM(K316:N316)</f>
        <v>4242.7</v>
      </c>
    </row>
    <row r="317" spans="5:15" ht="39.75" customHeight="1">
      <c r="E317" s="7" t="s">
        <v>59</v>
      </c>
      <c r="F317" s="4">
        <v>869</v>
      </c>
      <c r="G317" s="4" t="s">
        <v>7</v>
      </c>
      <c r="H317" s="4" t="s">
        <v>10</v>
      </c>
      <c r="I317" s="4" t="s">
        <v>302</v>
      </c>
      <c r="J317" s="4">
        <v>100</v>
      </c>
      <c r="K317" s="72">
        <v>3515.3</v>
      </c>
      <c r="L317" s="73">
        <f>+L320</f>
        <v>0</v>
      </c>
      <c r="M317" s="73">
        <v>12.5</v>
      </c>
      <c r="N317" s="73"/>
      <c r="O317" s="72">
        <v>3527.8</v>
      </c>
    </row>
    <row r="318" spans="5:15" ht="17.25" customHeight="1">
      <c r="E318" s="7" t="s">
        <v>60</v>
      </c>
      <c r="F318" s="4">
        <v>869</v>
      </c>
      <c r="G318" s="4">
        <v>1</v>
      </c>
      <c r="H318" s="4">
        <v>6</v>
      </c>
      <c r="I318" s="4">
        <v>920000190</v>
      </c>
      <c r="J318" s="4">
        <v>110</v>
      </c>
      <c r="K318" s="72"/>
      <c r="L318" s="73"/>
      <c r="M318" s="73">
        <v>12.5</v>
      </c>
      <c r="N318" s="73"/>
      <c r="O318" s="72">
        <v>12.5</v>
      </c>
    </row>
    <row r="319" spans="5:15" ht="17.25" customHeight="1">
      <c r="E319" s="7" t="s">
        <v>351</v>
      </c>
      <c r="F319" s="4">
        <v>869</v>
      </c>
      <c r="G319" s="4">
        <v>1</v>
      </c>
      <c r="H319" s="4">
        <v>6</v>
      </c>
      <c r="I319" s="4">
        <v>920000190</v>
      </c>
      <c r="J319" s="4">
        <v>112</v>
      </c>
      <c r="K319" s="72"/>
      <c r="L319" s="73"/>
      <c r="M319" s="73">
        <v>12.5</v>
      </c>
      <c r="N319" s="73"/>
      <c r="O319" s="72">
        <v>12.5</v>
      </c>
    </row>
    <row r="320" spans="5:15" ht="12.75">
      <c r="E320" s="7" t="s">
        <v>60</v>
      </c>
      <c r="F320" s="4">
        <v>869</v>
      </c>
      <c r="G320" s="4" t="s">
        <v>7</v>
      </c>
      <c r="H320" s="4" t="s">
        <v>10</v>
      </c>
      <c r="I320" s="4" t="s">
        <v>302</v>
      </c>
      <c r="J320" s="4">
        <v>120</v>
      </c>
      <c r="K320" s="72">
        <v>3515.3</v>
      </c>
      <c r="L320" s="73">
        <f>+L321+L322+L323</f>
        <v>0</v>
      </c>
      <c r="M320" s="73">
        <f>+M321+M322+M323</f>
        <v>0</v>
      </c>
      <c r="N320" s="73"/>
      <c r="O320" s="72">
        <v>3515.3</v>
      </c>
    </row>
    <row r="321" spans="5:15" ht="12.75">
      <c r="E321" s="54" t="s">
        <v>208</v>
      </c>
      <c r="F321" s="4">
        <v>869</v>
      </c>
      <c r="G321" s="4" t="s">
        <v>7</v>
      </c>
      <c r="H321" s="4" t="s">
        <v>10</v>
      </c>
      <c r="I321" s="4" t="s">
        <v>302</v>
      </c>
      <c r="J321" s="4">
        <v>121</v>
      </c>
      <c r="K321" s="72">
        <v>2696.1</v>
      </c>
      <c r="L321" s="73"/>
      <c r="M321" s="73"/>
      <c r="N321" s="73"/>
      <c r="O321" s="72">
        <v>2696.1</v>
      </c>
    </row>
    <row r="322" spans="5:15" ht="12.75">
      <c r="E322" s="6" t="s">
        <v>62</v>
      </c>
      <c r="F322" s="4">
        <v>869</v>
      </c>
      <c r="G322" s="4" t="s">
        <v>7</v>
      </c>
      <c r="H322" s="4" t="s">
        <v>10</v>
      </c>
      <c r="I322" s="4" t="s">
        <v>303</v>
      </c>
      <c r="J322" s="4">
        <v>112</v>
      </c>
      <c r="K322" s="72">
        <v>0</v>
      </c>
      <c r="L322" s="73"/>
      <c r="M322" s="73"/>
      <c r="N322" s="73"/>
      <c r="O322" s="72"/>
    </row>
    <row r="323" spans="5:15" ht="25.5">
      <c r="E323" s="54" t="s">
        <v>209</v>
      </c>
      <c r="F323" s="4">
        <v>869</v>
      </c>
      <c r="G323" s="4" t="s">
        <v>7</v>
      </c>
      <c r="H323" s="4" t="s">
        <v>10</v>
      </c>
      <c r="I323" s="4" t="s">
        <v>302</v>
      </c>
      <c r="J323" s="4">
        <v>129</v>
      </c>
      <c r="K323" s="72">
        <v>819.2</v>
      </c>
      <c r="L323" s="73"/>
      <c r="M323" s="73"/>
      <c r="N323" s="73"/>
      <c r="O323" s="72">
        <v>819.2</v>
      </c>
    </row>
    <row r="324" spans="5:16" ht="12.75">
      <c r="E324" s="6" t="s">
        <v>63</v>
      </c>
      <c r="F324" s="4">
        <v>869</v>
      </c>
      <c r="G324" s="4" t="s">
        <v>7</v>
      </c>
      <c r="H324" s="4" t="s">
        <v>10</v>
      </c>
      <c r="I324" s="4" t="s">
        <v>303</v>
      </c>
      <c r="J324" s="4">
        <v>200</v>
      </c>
      <c r="K324" s="72">
        <v>602.9</v>
      </c>
      <c r="L324" s="73">
        <v>-26.7</v>
      </c>
      <c r="M324" s="73">
        <v>-26.9</v>
      </c>
      <c r="N324" s="73">
        <v>83.3</v>
      </c>
      <c r="O324" s="72">
        <f>SUM(K324:N324)</f>
        <v>632.5999999999999</v>
      </c>
      <c r="P324" s="94">
        <v>632.1</v>
      </c>
    </row>
    <row r="325" spans="5:15" ht="25.5">
      <c r="E325" s="7" t="s">
        <v>83</v>
      </c>
      <c r="F325" s="4">
        <v>869</v>
      </c>
      <c r="G325" s="4" t="s">
        <v>7</v>
      </c>
      <c r="H325" s="4" t="s">
        <v>10</v>
      </c>
      <c r="I325" s="4" t="s">
        <v>303</v>
      </c>
      <c r="J325" s="4">
        <v>240</v>
      </c>
      <c r="K325" s="72">
        <v>602.9</v>
      </c>
      <c r="L325" s="73">
        <v>-26.7</v>
      </c>
      <c r="M325" s="73">
        <v>-26.9</v>
      </c>
      <c r="N325" s="73">
        <v>83.3</v>
      </c>
      <c r="O325" s="72">
        <f>SUM(K325:N325)</f>
        <v>632.5999999999999</v>
      </c>
    </row>
    <row r="326" spans="5:16" ht="25.5">
      <c r="E326" s="7" t="s">
        <v>64</v>
      </c>
      <c r="F326" s="4">
        <v>869</v>
      </c>
      <c r="G326" s="4" t="s">
        <v>7</v>
      </c>
      <c r="H326" s="4" t="s">
        <v>10</v>
      </c>
      <c r="I326" s="4" t="s">
        <v>303</v>
      </c>
      <c r="J326" s="4">
        <v>242</v>
      </c>
      <c r="K326" s="72">
        <v>391.1</v>
      </c>
      <c r="L326" s="73">
        <v>-5.2</v>
      </c>
      <c r="M326" s="73">
        <v>-12.5</v>
      </c>
      <c r="N326" s="73">
        <v>97.7</v>
      </c>
      <c r="O326" s="72">
        <f>SUM(K326:N326)</f>
        <v>471.1</v>
      </c>
      <c r="P326" s="26">
        <v>476.1</v>
      </c>
    </row>
    <row r="327" spans="5:16" ht="25.5">
      <c r="E327" s="7" t="s">
        <v>65</v>
      </c>
      <c r="F327" s="4">
        <v>869</v>
      </c>
      <c r="G327" s="4" t="s">
        <v>7</v>
      </c>
      <c r="H327" s="4" t="s">
        <v>10</v>
      </c>
      <c r="I327" s="4" t="s">
        <v>303</v>
      </c>
      <c r="J327" s="4">
        <v>244</v>
      </c>
      <c r="K327" s="72">
        <v>211.8</v>
      </c>
      <c r="L327" s="73">
        <v>-21.5</v>
      </c>
      <c r="M327" s="73">
        <v>-14.41</v>
      </c>
      <c r="N327" s="73">
        <v>-14.4</v>
      </c>
      <c r="O327" s="72">
        <f>SUM(K327:N327)</f>
        <v>161.49</v>
      </c>
      <c r="P327" s="26">
        <v>155.9</v>
      </c>
    </row>
    <row r="328" spans="5:16" ht="12.75">
      <c r="E328" s="6" t="s">
        <v>66</v>
      </c>
      <c r="F328" s="4">
        <v>869</v>
      </c>
      <c r="G328" s="4" t="s">
        <v>7</v>
      </c>
      <c r="H328" s="4" t="s">
        <v>10</v>
      </c>
      <c r="I328" s="4" t="s">
        <v>303</v>
      </c>
      <c r="J328" s="4">
        <v>800</v>
      </c>
      <c r="K328" s="72">
        <v>7</v>
      </c>
      <c r="L328" s="73">
        <f>+L329+L331</f>
        <v>0</v>
      </c>
      <c r="M328" s="73">
        <v>78.7</v>
      </c>
      <c r="N328" s="73">
        <v>-3.4</v>
      </c>
      <c r="O328" s="72">
        <f>SUM(K328:N328)</f>
        <v>82.3</v>
      </c>
      <c r="P328" s="26">
        <v>82.9</v>
      </c>
    </row>
    <row r="329" spans="5:15" ht="12.75" hidden="1">
      <c r="E329" s="6" t="s">
        <v>136</v>
      </c>
      <c r="F329" s="4">
        <v>869</v>
      </c>
      <c r="G329" s="4" t="s">
        <v>7</v>
      </c>
      <c r="H329" s="4" t="s">
        <v>10</v>
      </c>
      <c r="I329" s="4" t="s">
        <v>303</v>
      </c>
      <c r="J329" s="4">
        <v>830</v>
      </c>
      <c r="K329" s="72">
        <f>+K330</f>
        <v>0</v>
      </c>
      <c r="L329" s="73">
        <f>+L330</f>
        <v>0</v>
      </c>
      <c r="M329" s="73">
        <f>+M330</f>
        <v>0</v>
      </c>
      <c r="N329" s="73"/>
      <c r="O329" s="72"/>
    </row>
    <row r="330" spans="5:15" ht="26.25" customHeight="1" hidden="1">
      <c r="E330" s="7" t="s">
        <v>137</v>
      </c>
      <c r="F330" s="4">
        <v>869</v>
      </c>
      <c r="G330" s="4" t="s">
        <v>7</v>
      </c>
      <c r="H330" s="4" t="s">
        <v>10</v>
      </c>
      <c r="I330" s="4" t="s">
        <v>303</v>
      </c>
      <c r="J330" s="4">
        <v>831</v>
      </c>
      <c r="K330" s="72"/>
      <c r="L330" s="73"/>
      <c r="M330" s="73"/>
      <c r="N330" s="73"/>
      <c r="O330" s="72"/>
    </row>
    <row r="331" spans="5:16" ht="25.5">
      <c r="E331" s="7" t="s">
        <v>67</v>
      </c>
      <c r="F331" s="4">
        <v>869</v>
      </c>
      <c r="G331" s="4" t="s">
        <v>7</v>
      </c>
      <c r="H331" s="4" t="s">
        <v>10</v>
      </c>
      <c r="I331" s="4" t="s">
        <v>303</v>
      </c>
      <c r="J331" s="4">
        <v>850</v>
      </c>
      <c r="K331" s="72">
        <v>7</v>
      </c>
      <c r="L331" s="73">
        <f>+L332+L333</f>
        <v>0</v>
      </c>
      <c r="M331" s="73">
        <v>78.7</v>
      </c>
      <c r="N331" s="73">
        <v>-3.4</v>
      </c>
      <c r="O331" s="72">
        <f>SUM(K331:N331)</f>
        <v>82.3</v>
      </c>
      <c r="P331" s="26">
        <v>82.9</v>
      </c>
    </row>
    <row r="332" spans="5:15" ht="12.75">
      <c r="E332" s="6" t="s">
        <v>68</v>
      </c>
      <c r="F332" s="4">
        <v>869</v>
      </c>
      <c r="G332" s="4" t="s">
        <v>7</v>
      </c>
      <c r="H332" s="4" t="s">
        <v>10</v>
      </c>
      <c r="I332" s="4" t="s">
        <v>303</v>
      </c>
      <c r="J332" s="4">
        <v>851</v>
      </c>
      <c r="K332" s="72">
        <v>5</v>
      </c>
      <c r="L332" s="73"/>
      <c r="M332" s="73"/>
      <c r="N332" s="73">
        <v>-2.8</v>
      </c>
      <c r="O332" s="72">
        <f>SUM(K332:N332)</f>
        <v>2.2</v>
      </c>
    </row>
    <row r="333" spans="5:16" ht="12.75">
      <c r="E333" s="6" t="s">
        <v>69</v>
      </c>
      <c r="F333" s="4">
        <v>869</v>
      </c>
      <c r="G333" s="4" t="s">
        <v>7</v>
      </c>
      <c r="H333" s="4" t="s">
        <v>10</v>
      </c>
      <c r="I333" s="4" t="s">
        <v>303</v>
      </c>
      <c r="J333" s="4">
        <v>852</v>
      </c>
      <c r="K333" s="72">
        <v>2</v>
      </c>
      <c r="L333" s="73"/>
      <c r="M333" s="73">
        <v>-0.59</v>
      </c>
      <c r="N333" s="73">
        <v>-0.6</v>
      </c>
      <c r="O333" s="72">
        <f>SUM(K333:N333)</f>
        <v>0.8100000000000002</v>
      </c>
      <c r="P333" s="26">
        <v>1.4</v>
      </c>
    </row>
    <row r="334" spans="5:15" ht="12.75">
      <c r="E334" s="6" t="s">
        <v>352</v>
      </c>
      <c r="F334" s="4">
        <v>869</v>
      </c>
      <c r="G334" s="4">
        <v>1</v>
      </c>
      <c r="H334" s="4">
        <v>6</v>
      </c>
      <c r="I334" s="4">
        <v>920000190</v>
      </c>
      <c r="J334" s="4">
        <v>853</v>
      </c>
      <c r="K334" s="72"/>
      <c r="L334" s="73"/>
      <c r="M334" s="73">
        <v>79.3</v>
      </c>
      <c r="N334" s="73"/>
      <c r="O334" s="72">
        <v>79.3</v>
      </c>
    </row>
    <row r="335" spans="5:15" ht="12.75">
      <c r="E335" s="60" t="s">
        <v>225</v>
      </c>
      <c r="F335" s="4">
        <v>869</v>
      </c>
      <c r="G335" s="56" t="s">
        <v>87</v>
      </c>
      <c r="H335" s="56" t="s">
        <v>94</v>
      </c>
      <c r="I335" s="56" t="s">
        <v>230</v>
      </c>
      <c r="J335" s="4"/>
      <c r="K335" s="72">
        <f aca="true" t="shared" si="14" ref="K335:M337">+K336</f>
        <v>12.4</v>
      </c>
      <c r="L335" s="73"/>
      <c r="M335" s="73"/>
      <c r="N335" s="73"/>
      <c r="O335" s="72">
        <v>12.4</v>
      </c>
    </row>
    <row r="336" spans="5:15" ht="12.75">
      <c r="E336" s="55" t="s">
        <v>226</v>
      </c>
      <c r="F336" s="4">
        <v>869</v>
      </c>
      <c r="G336" s="56" t="s">
        <v>87</v>
      </c>
      <c r="H336" s="56" t="s">
        <v>86</v>
      </c>
      <c r="I336" s="56" t="s">
        <v>231</v>
      </c>
      <c r="J336" s="4"/>
      <c r="K336" s="72">
        <f t="shared" si="14"/>
        <v>12.4</v>
      </c>
      <c r="L336" s="73"/>
      <c r="M336" s="73"/>
      <c r="N336" s="73"/>
      <c r="O336" s="72">
        <v>12.4</v>
      </c>
    </row>
    <row r="337" spans="5:15" ht="12.75">
      <c r="E337" s="55" t="s">
        <v>228</v>
      </c>
      <c r="F337" s="4">
        <v>869</v>
      </c>
      <c r="G337" s="4">
        <v>13</v>
      </c>
      <c r="H337" s="56" t="s">
        <v>86</v>
      </c>
      <c r="I337" s="56" t="s">
        <v>229</v>
      </c>
      <c r="J337" s="4">
        <v>700</v>
      </c>
      <c r="K337" s="72">
        <f t="shared" si="14"/>
        <v>12.4</v>
      </c>
      <c r="L337" s="73">
        <f t="shared" si="14"/>
        <v>0</v>
      </c>
      <c r="M337" s="73">
        <f t="shared" si="14"/>
        <v>0</v>
      </c>
      <c r="N337" s="73"/>
      <c r="O337" s="72">
        <v>12.4</v>
      </c>
    </row>
    <row r="338" spans="5:15" ht="12.75">
      <c r="E338" s="55" t="s">
        <v>227</v>
      </c>
      <c r="F338" s="4">
        <v>869</v>
      </c>
      <c r="G338" s="56" t="s">
        <v>87</v>
      </c>
      <c r="H338" s="56" t="s">
        <v>86</v>
      </c>
      <c r="I338" s="56" t="s">
        <v>229</v>
      </c>
      <c r="J338" s="4">
        <v>730</v>
      </c>
      <c r="K338" s="72">
        <v>12.4</v>
      </c>
      <c r="L338" s="73"/>
      <c r="M338" s="73"/>
      <c r="N338" s="73"/>
      <c r="O338" s="72">
        <v>12.4</v>
      </c>
    </row>
    <row r="339" spans="5:15" ht="12.75">
      <c r="E339" s="60" t="s">
        <v>232</v>
      </c>
      <c r="F339" s="2">
        <v>869</v>
      </c>
      <c r="G339" s="24" t="s">
        <v>102</v>
      </c>
      <c r="H339" s="24" t="s">
        <v>94</v>
      </c>
      <c r="I339" s="22" t="s">
        <v>95</v>
      </c>
      <c r="J339" s="22" t="s">
        <v>88</v>
      </c>
      <c r="K339" s="76">
        <v>424.4</v>
      </c>
      <c r="L339" s="77"/>
      <c r="M339" s="77">
        <f aca="true" t="shared" si="15" ref="M339:M344">+M340</f>
        <v>0</v>
      </c>
      <c r="N339" s="77"/>
      <c r="O339" s="76">
        <v>424.4</v>
      </c>
    </row>
    <row r="340" spans="5:15" ht="12.75">
      <c r="E340" s="55" t="s">
        <v>101</v>
      </c>
      <c r="F340" s="4">
        <v>869</v>
      </c>
      <c r="G340" s="22" t="s">
        <v>102</v>
      </c>
      <c r="H340" s="22" t="s">
        <v>103</v>
      </c>
      <c r="I340" s="22" t="s">
        <v>95</v>
      </c>
      <c r="J340" s="22" t="s">
        <v>88</v>
      </c>
      <c r="K340" s="72">
        <v>424.4</v>
      </c>
      <c r="L340" s="73"/>
      <c r="M340" s="73">
        <f t="shared" si="15"/>
        <v>0</v>
      </c>
      <c r="N340" s="73"/>
      <c r="O340" s="72">
        <v>424.4</v>
      </c>
    </row>
    <row r="341" spans="5:15" ht="12.75">
      <c r="E341" s="55" t="s">
        <v>101</v>
      </c>
      <c r="F341" s="4">
        <v>869</v>
      </c>
      <c r="G341" s="27" t="s">
        <v>102</v>
      </c>
      <c r="H341" s="27" t="s">
        <v>103</v>
      </c>
      <c r="I341" s="56" t="s">
        <v>307</v>
      </c>
      <c r="J341" s="56" t="s">
        <v>88</v>
      </c>
      <c r="K341" s="72">
        <v>424.4</v>
      </c>
      <c r="L341" s="73"/>
      <c r="M341" s="73">
        <f t="shared" si="15"/>
        <v>0</v>
      </c>
      <c r="N341" s="73"/>
      <c r="O341" s="72">
        <v>424.4</v>
      </c>
    </row>
    <row r="342" spans="5:15" ht="12.75">
      <c r="E342" s="55" t="s">
        <v>101</v>
      </c>
      <c r="F342" s="4">
        <v>869</v>
      </c>
      <c r="G342" s="22" t="s">
        <v>102</v>
      </c>
      <c r="H342" s="22" t="s">
        <v>103</v>
      </c>
      <c r="I342" s="56" t="s">
        <v>307</v>
      </c>
      <c r="J342" s="56" t="s">
        <v>88</v>
      </c>
      <c r="K342" s="72">
        <v>424.4</v>
      </c>
      <c r="L342" s="73"/>
      <c r="M342" s="73">
        <f t="shared" si="15"/>
        <v>0</v>
      </c>
      <c r="N342" s="73"/>
      <c r="O342" s="72">
        <v>424.4</v>
      </c>
    </row>
    <row r="343" spans="5:15" ht="25.5">
      <c r="E343" s="55" t="s">
        <v>233</v>
      </c>
      <c r="F343" s="4">
        <v>869</v>
      </c>
      <c r="G343" s="27" t="s">
        <v>102</v>
      </c>
      <c r="H343" s="27" t="s">
        <v>103</v>
      </c>
      <c r="I343" s="56" t="s">
        <v>306</v>
      </c>
      <c r="J343" s="56" t="s">
        <v>88</v>
      </c>
      <c r="K343" s="72">
        <v>424.4</v>
      </c>
      <c r="L343" s="73"/>
      <c r="M343" s="73">
        <f t="shared" si="15"/>
        <v>0</v>
      </c>
      <c r="N343" s="73"/>
      <c r="O343" s="72">
        <v>424.4</v>
      </c>
    </row>
    <row r="344" spans="5:15" ht="12.75">
      <c r="E344" s="55" t="s">
        <v>72</v>
      </c>
      <c r="F344" s="4">
        <v>869</v>
      </c>
      <c r="G344" s="22" t="s">
        <v>102</v>
      </c>
      <c r="H344" s="22" t="s">
        <v>103</v>
      </c>
      <c r="I344" s="56" t="s">
        <v>306</v>
      </c>
      <c r="J344" s="56" t="s">
        <v>234</v>
      </c>
      <c r="K344" s="72">
        <v>424.4</v>
      </c>
      <c r="L344" s="73"/>
      <c r="M344" s="73">
        <f t="shared" si="15"/>
        <v>0</v>
      </c>
      <c r="N344" s="73"/>
      <c r="O344" s="72">
        <v>424.4</v>
      </c>
    </row>
    <row r="345" spans="5:15" ht="12.75">
      <c r="E345" s="7" t="s">
        <v>73</v>
      </c>
      <c r="F345" s="4">
        <v>869</v>
      </c>
      <c r="G345" s="27" t="s">
        <v>102</v>
      </c>
      <c r="H345" s="27" t="s">
        <v>103</v>
      </c>
      <c r="I345" s="56" t="s">
        <v>306</v>
      </c>
      <c r="J345" s="56">
        <v>530</v>
      </c>
      <c r="K345" s="72">
        <v>424.4</v>
      </c>
      <c r="L345" s="73"/>
      <c r="M345" s="73">
        <v>0</v>
      </c>
      <c r="N345" s="73"/>
      <c r="O345" s="72">
        <v>424.4</v>
      </c>
    </row>
    <row r="346" spans="5:15" ht="25.5">
      <c r="E346" s="5" t="s">
        <v>138</v>
      </c>
      <c r="F346" s="2">
        <v>869</v>
      </c>
      <c r="G346" s="2">
        <v>14</v>
      </c>
      <c r="H346" s="4"/>
      <c r="I346" s="4"/>
      <c r="J346" s="4"/>
      <c r="K346" s="76">
        <v>11448.1</v>
      </c>
      <c r="L346" s="77">
        <f>+L347+L351+L355+L360</f>
        <v>0</v>
      </c>
      <c r="M346" s="77">
        <f>+M347+M351+M355+M360</f>
        <v>0</v>
      </c>
      <c r="N346" s="77">
        <v>150</v>
      </c>
      <c r="O346" s="76">
        <v>11598.1</v>
      </c>
    </row>
    <row r="347" spans="5:15" ht="24" customHeight="1">
      <c r="E347" s="12" t="s">
        <v>79</v>
      </c>
      <c r="F347" s="4">
        <v>869</v>
      </c>
      <c r="G347" s="4">
        <v>14</v>
      </c>
      <c r="H347" s="4" t="s">
        <v>7</v>
      </c>
      <c r="I347" s="4"/>
      <c r="J347" s="4"/>
      <c r="K347" s="72">
        <v>10651</v>
      </c>
      <c r="L347" s="73">
        <f aca="true" t="shared" si="16" ref="L347:M349">+L348</f>
        <v>0</v>
      </c>
      <c r="M347" s="73">
        <f t="shared" si="16"/>
        <v>0</v>
      </c>
      <c r="N347" s="73">
        <v>150</v>
      </c>
      <c r="O347" s="72">
        <v>10801</v>
      </c>
    </row>
    <row r="348" spans="5:15" ht="12.75">
      <c r="E348" s="6" t="s">
        <v>72</v>
      </c>
      <c r="F348" s="4">
        <v>869</v>
      </c>
      <c r="G348" s="4">
        <v>14</v>
      </c>
      <c r="H348" s="4" t="s">
        <v>7</v>
      </c>
      <c r="I348" s="4" t="s">
        <v>266</v>
      </c>
      <c r="J348" s="4">
        <v>500</v>
      </c>
      <c r="K348" s="72">
        <v>10651</v>
      </c>
      <c r="L348" s="73">
        <f t="shared" si="16"/>
        <v>0</v>
      </c>
      <c r="M348" s="73">
        <f t="shared" si="16"/>
        <v>0</v>
      </c>
      <c r="N348" s="73">
        <v>150</v>
      </c>
      <c r="O348" s="72">
        <f>SUM(K348:N348)</f>
        <v>10801</v>
      </c>
    </row>
    <row r="349" spans="5:15" ht="12.75">
      <c r="E349" s="6" t="s">
        <v>214</v>
      </c>
      <c r="F349" s="4">
        <v>869</v>
      </c>
      <c r="G349" s="4">
        <v>14</v>
      </c>
      <c r="H349" s="4" t="s">
        <v>7</v>
      </c>
      <c r="I349" s="4" t="s">
        <v>266</v>
      </c>
      <c r="J349" s="4">
        <v>510</v>
      </c>
      <c r="K349" s="72">
        <v>10651</v>
      </c>
      <c r="L349" s="73">
        <f t="shared" si="16"/>
        <v>0</v>
      </c>
      <c r="M349" s="73">
        <f t="shared" si="16"/>
        <v>0</v>
      </c>
      <c r="N349" s="73">
        <v>150</v>
      </c>
      <c r="O349" s="72">
        <f>SUM(K349:N349)</f>
        <v>10801</v>
      </c>
    </row>
    <row r="350" spans="5:15" ht="12.75">
      <c r="E350" s="7" t="s">
        <v>215</v>
      </c>
      <c r="F350" s="4">
        <v>869</v>
      </c>
      <c r="G350" s="4">
        <v>14</v>
      </c>
      <c r="H350" s="4" t="s">
        <v>7</v>
      </c>
      <c r="I350" s="4" t="s">
        <v>266</v>
      </c>
      <c r="J350" s="4">
        <v>511</v>
      </c>
      <c r="K350" s="72">
        <v>10651</v>
      </c>
      <c r="L350" s="73"/>
      <c r="M350" s="73"/>
      <c r="N350" s="73">
        <v>150</v>
      </c>
      <c r="O350" s="72">
        <f>SUM(K350:N350)</f>
        <v>10801</v>
      </c>
    </row>
    <row r="351" spans="5:15" ht="14.25">
      <c r="E351" s="14" t="s">
        <v>80</v>
      </c>
      <c r="F351" s="2">
        <v>869</v>
      </c>
      <c r="G351" s="2">
        <v>14</v>
      </c>
      <c r="H351" s="2" t="s">
        <v>14</v>
      </c>
      <c r="I351" s="4"/>
      <c r="J351" s="4"/>
      <c r="K351" s="76"/>
      <c r="L351" s="77">
        <f aca="true" t="shared" si="17" ref="L351:M353">+L352</f>
        <v>0</v>
      </c>
      <c r="M351" s="77">
        <f t="shared" si="17"/>
        <v>0</v>
      </c>
      <c r="N351" s="77"/>
      <c r="O351" s="76"/>
    </row>
    <row r="352" spans="5:15" ht="12.75">
      <c r="E352" s="6" t="s">
        <v>72</v>
      </c>
      <c r="F352" s="4">
        <v>869</v>
      </c>
      <c r="G352" s="4">
        <v>14</v>
      </c>
      <c r="H352" s="4" t="s">
        <v>14</v>
      </c>
      <c r="I352" s="4" t="s">
        <v>267</v>
      </c>
      <c r="J352" s="4">
        <v>500</v>
      </c>
      <c r="K352" s="72"/>
      <c r="L352" s="73">
        <f t="shared" si="17"/>
        <v>0</v>
      </c>
      <c r="M352" s="73">
        <f t="shared" si="17"/>
        <v>0</v>
      </c>
      <c r="N352" s="73"/>
      <c r="O352" s="72"/>
    </row>
    <row r="353" spans="5:15" ht="12.75">
      <c r="E353" s="6" t="s">
        <v>214</v>
      </c>
      <c r="F353" s="4">
        <v>869</v>
      </c>
      <c r="G353" s="4">
        <v>14</v>
      </c>
      <c r="H353" s="4" t="s">
        <v>14</v>
      </c>
      <c r="I353" s="4" t="s">
        <v>267</v>
      </c>
      <c r="J353" s="4">
        <v>510</v>
      </c>
      <c r="K353" s="72"/>
      <c r="L353" s="73">
        <f t="shared" si="17"/>
        <v>0</v>
      </c>
      <c r="M353" s="73">
        <f t="shared" si="17"/>
        <v>0</v>
      </c>
      <c r="N353" s="73"/>
      <c r="O353" s="72"/>
    </row>
    <row r="354" spans="5:15" ht="25.5">
      <c r="E354" s="7" t="s">
        <v>139</v>
      </c>
      <c r="F354" s="4">
        <v>869</v>
      </c>
      <c r="G354" s="4">
        <v>14</v>
      </c>
      <c r="H354" s="4" t="s">
        <v>14</v>
      </c>
      <c r="I354" s="4" t="s">
        <v>267</v>
      </c>
      <c r="J354" s="4">
        <v>512</v>
      </c>
      <c r="K354" s="72"/>
      <c r="L354" s="73">
        <v>0</v>
      </c>
      <c r="M354" s="73">
        <v>0</v>
      </c>
      <c r="N354" s="73"/>
      <c r="O354" s="72"/>
    </row>
    <row r="355" spans="5:15" ht="14.25">
      <c r="E355" s="14" t="s">
        <v>140</v>
      </c>
      <c r="F355" s="4">
        <v>869</v>
      </c>
      <c r="G355" s="4">
        <v>14</v>
      </c>
      <c r="H355" s="4" t="s">
        <v>19</v>
      </c>
      <c r="I355" s="4"/>
      <c r="J355" s="4"/>
      <c r="K355" s="76">
        <f aca="true" t="shared" si="18" ref="K355:O356">+K356</f>
        <v>5</v>
      </c>
      <c r="L355" s="77">
        <f t="shared" si="18"/>
        <v>0</v>
      </c>
      <c r="M355" s="77">
        <f t="shared" si="18"/>
        <v>0</v>
      </c>
      <c r="N355" s="77"/>
      <c r="O355" s="76">
        <f t="shared" si="18"/>
        <v>5</v>
      </c>
    </row>
    <row r="356" spans="5:15" ht="12.75">
      <c r="E356" s="6" t="s">
        <v>72</v>
      </c>
      <c r="F356" s="4">
        <v>869</v>
      </c>
      <c r="G356" s="4">
        <v>14</v>
      </c>
      <c r="H356" s="4" t="s">
        <v>19</v>
      </c>
      <c r="I356" s="27" t="s">
        <v>268</v>
      </c>
      <c r="J356" s="4">
        <v>500</v>
      </c>
      <c r="K356" s="72">
        <f t="shared" si="18"/>
        <v>5</v>
      </c>
      <c r="L356" s="73">
        <f t="shared" si="18"/>
        <v>0</v>
      </c>
      <c r="M356" s="73">
        <f t="shared" si="18"/>
        <v>0</v>
      </c>
      <c r="N356" s="73"/>
      <c r="O356" s="72">
        <f t="shared" si="18"/>
        <v>5</v>
      </c>
    </row>
    <row r="357" spans="5:15" ht="12.75">
      <c r="E357" s="7" t="s">
        <v>73</v>
      </c>
      <c r="F357" s="4">
        <v>869</v>
      </c>
      <c r="G357" s="4">
        <v>14</v>
      </c>
      <c r="H357" s="4" t="s">
        <v>19</v>
      </c>
      <c r="I357" s="27" t="s">
        <v>268</v>
      </c>
      <c r="J357" s="4">
        <v>530</v>
      </c>
      <c r="K357" s="72">
        <v>5</v>
      </c>
      <c r="L357" s="73"/>
      <c r="M357" s="73"/>
      <c r="N357" s="73"/>
      <c r="O357" s="72">
        <v>5</v>
      </c>
    </row>
    <row r="358" spans="5:15" ht="14.25">
      <c r="E358" s="14" t="s">
        <v>141</v>
      </c>
      <c r="F358" s="4">
        <v>869</v>
      </c>
      <c r="G358" s="4">
        <v>14</v>
      </c>
      <c r="H358" s="4" t="s">
        <v>19</v>
      </c>
      <c r="I358" s="27"/>
      <c r="J358" s="4"/>
      <c r="K358" s="76"/>
      <c r="L358" s="73"/>
      <c r="M358" s="73"/>
      <c r="N358" s="73"/>
      <c r="O358" s="76"/>
    </row>
    <row r="359" spans="5:15" ht="12.75">
      <c r="E359" s="6" t="s">
        <v>72</v>
      </c>
      <c r="F359" s="4">
        <v>869</v>
      </c>
      <c r="G359" s="4">
        <v>14</v>
      </c>
      <c r="H359" s="4" t="s">
        <v>19</v>
      </c>
      <c r="I359" s="59" t="s">
        <v>286</v>
      </c>
      <c r="J359" s="4">
        <v>500</v>
      </c>
      <c r="K359" s="76"/>
      <c r="L359" s="77">
        <f>+L360</f>
        <v>0</v>
      </c>
      <c r="M359" s="77">
        <f>+M360</f>
        <v>0</v>
      </c>
      <c r="N359" s="77"/>
      <c r="O359" s="76"/>
    </row>
    <row r="360" spans="5:15" ht="12.75">
      <c r="E360" s="7" t="s">
        <v>216</v>
      </c>
      <c r="F360" s="4">
        <v>869</v>
      </c>
      <c r="G360" s="4">
        <v>14</v>
      </c>
      <c r="H360" s="4" t="s">
        <v>19</v>
      </c>
      <c r="I360" s="59" t="s">
        <v>286</v>
      </c>
      <c r="J360" s="4">
        <v>520</v>
      </c>
      <c r="K360" s="72">
        <v>792.1</v>
      </c>
      <c r="L360" s="73">
        <f>+L361</f>
        <v>0</v>
      </c>
      <c r="M360" s="73">
        <f>+M361</f>
        <v>0</v>
      </c>
      <c r="N360" s="73"/>
      <c r="O360" s="72">
        <v>792.1</v>
      </c>
    </row>
    <row r="361" spans="5:15" ht="25.5">
      <c r="E361" s="54" t="s">
        <v>217</v>
      </c>
      <c r="F361" s="4">
        <v>869</v>
      </c>
      <c r="G361" s="4">
        <v>14</v>
      </c>
      <c r="H361" s="4" t="s">
        <v>19</v>
      </c>
      <c r="I361" s="59" t="s">
        <v>286</v>
      </c>
      <c r="J361" s="4">
        <v>521</v>
      </c>
      <c r="K361" s="72">
        <v>792.1</v>
      </c>
      <c r="L361" s="73"/>
      <c r="M361" s="73"/>
      <c r="N361" s="73"/>
      <c r="O361" s="72">
        <v>792.1</v>
      </c>
    </row>
    <row r="362" spans="5:15" ht="12.75">
      <c r="E362" s="3" t="s">
        <v>31</v>
      </c>
      <c r="F362" s="2" t="s">
        <v>32</v>
      </c>
      <c r="G362" s="4"/>
      <c r="H362" s="4"/>
      <c r="I362" s="4"/>
      <c r="J362" s="4"/>
      <c r="K362" s="76">
        <v>1626.9</v>
      </c>
      <c r="L362" s="77">
        <v>100.1</v>
      </c>
      <c r="M362" s="77">
        <v>-90</v>
      </c>
      <c r="N362" s="77">
        <v>4.1</v>
      </c>
      <c r="O362" s="76">
        <f>SUM(K362:N362)</f>
        <v>1641.1</v>
      </c>
    </row>
    <row r="363" spans="5:15" ht="25.5">
      <c r="E363" s="7" t="s">
        <v>35</v>
      </c>
      <c r="F363" s="4" t="s">
        <v>32</v>
      </c>
      <c r="G363" s="4" t="s">
        <v>17</v>
      </c>
      <c r="H363" s="2"/>
      <c r="I363" s="2"/>
      <c r="J363" s="2"/>
      <c r="K363" s="76">
        <v>1626.9</v>
      </c>
      <c r="L363" s="77">
        <v>100.1</v>
      </c>
      <c r="M363" s="77">
        <v>-90</v>
      </c>
      <c r="N363" s="77">
        <v>4.1</v>
      </c>
      <c r="O363" s="76">
        <f>SUM(K363:N363)</f>
        <v>1641.1</v>
      </c>
    </row>
    <row r="364" spans="5:15" ht="12.75">
      <c r="E364" s="6" t="s">
        <v>12</v>
      </c>
      <c r="F364" s="4" t="s">
        <v>32</v>
      </c>
      <c r="G364" s="4" t="s">
        <v>17</v>
      </c>
      <c r="H364" s="4" t="s">
        <v>18</v>
      </c>
      <c r="I364" s="59">
        <v>8970000000</v>
      </c>
      <c r="J364" s="4"/>
      <c r="K364" s="72">
        <v>1626.9</v>
      </c>
      <c r="L364" s="73">
        <v>-103.9</v>
      </c>
      <c r="M364" s="73">
        <v>-40</v>
      </c>
      <c r="N364" s="73">
        <v>4.1</v>
      </c>
      <c r="O364" s="72">
        <v>1487.1</v>
      </c>
    </row>
    <row r="365" spans="5:15" ht="38.25" customHeight="1">
      <c r="E365" s="7" t="s">
        <v>59</v>
      </c>
      <c r="F365" s="4" t="s">
        <v>32</v>
      </c>
      <c r="G365" s="4" t="s">
        <v>17</v>
      </c>
      <c r="H365" s="4" t="s">
        <v>18</v>
      </c>
      <c r="I365" s="59">
        <v>8970000110</v>
      </c>
      <c r="J365" s="4">
        <v>100</v>
      </c>
      <c r="K365" s="72">
        <v>1341.1</v>
      </c>
      <c r="L365" s="73">
        <f>+L366</f>
        <v>0</v>
      </c>
      <c r="M365" s="73">
        <f>+M366</f>
        <v>0</v>
      </c>
      <c r="N365" s="73"/>
      <c r="O365" s="72">
        <v>1341.1</v>
      </c>
    </row>
    <row r="366" spans="5:15" ht="12.75">
      <c r="E366" s="7" t="s">
        <v>60</v>
      </c>
      <c r="F366" s="4" t="s">
        <v>32</v>
      </c>
      <c r="G366" s="4" t="s">
        <v>17</v>
      </c>
      <c r="H366" s="4" t="s">
        <v>18</v>
      </c>
      <c r="I366" s="59">
        <v>8970000110</v>
      </c>
      <c r="J366" s="4">
        <v>110</v>
      </c>
      <c r="K366" s="72">
        <v>1341.1</v>
      </c>
      <c r="L366" s="73">
        <f>+L367+L368+L369</f>
        <v>0</v>
      </c>
      <c r="M366" s="73">
        <f>+M367+M368+M369</f>
        <v>0</v>
      </c>
      <c r="N366" s="73"/>
      <c r="O366" s="72">
        <v>1341.1</v>
      </c>
    </row>
    <row r="367" spans="5:15" ht="12.75">
      <c r="E367" s="54" t="s">
        <v>208</v>
      </c>
      <c r="F367" s="4" t="s">
        <v>32</v>
      </c>
      <c r="G367" s="4" t="s">
        <v>17</v>
      </c>
      <c r="H367" s="4" t="s">
        <v>18</v>
      </c>
      <c r="I367" s="59">
        <v>8970000110</v>
      </c>
      <c r="J367" s="4">
        <v>121</v>
      </c>
      <c r="K367" s="72">
        <v>1028</v>
      </c>
      <c r="L367" s="73"/>
      <c r="M367" s="73"/>
      <c r="N367" s="73"/>
      <c r="O367" s="72">
        <v>1028</v>
      </c>
    </row>
    <row r="368" spans="5:15" ht="12.75">
      <c r="E368" s="6" t="s">
        <v>62</v>
      </c>
      <c r="F368" s="4" t="s">
        <v>32</v>
      </c>
      <c r="G368" s="4" t="s">
        <v>17</v>
      </c>
      <c r="H368" s="4" t="s">
        <v>18</v>
      </c>
      <c r="I368" s="59">
        <v>8970000190</v>
      </c>
      <c r="J368" s="4">
        <v>112</v>
      </c>
      <c r="K368" s="72">
        <v>0</v>
      </c>
      <c r="L368" s="73"/>
      <c r="M368" s="73"/>
      <c r="N368" s="73"/>
      <c r="O368" s="72"/>
    </row>
    <row r="369" spans="5:15" ht="25.5">
      <c r="E369" s="54" t="s">
        <v>209</v>
      </c>
      <c r="F369" s="4" t="s">
        <v>32</v>
      </c>
      <c r="G369" s="4" t="s">
        <v>17</v>
      </c>
      <c r="H369" s="4" t="s">
        <v>18</v>
      </c>
      <c r="I369" s="59">
        <v>8970000110</v>
      </c>
      <c r="J369" s="4">
        <v>129</v>
      </c>
      <c r="K369" s="72">
        <v>313.1</v>
      </c>
      <c r="L369" s="73"/>
      <c r="M369" s="73"/>
      <c r="N369" s="73"/>
      <c r="O369" s="72">
        <v>313.1</v>
      </c>
    </row>
    <row r="370" spans="5:15" ht="12.75">
      <c r="E370" s="6" t="s">
        <v>63</v>
      </c>
      <c r="F370" s="4" t="s">
        <v>32</v>
      </c>
      <c r="G370" s="4" t="s">
        <v>17</v>
      </c>
      <c r="H370" s="4" t="s">
        <v>18</v>
      </c>
      <c r="I370" s="59">
        <v>8970000190</v>
      </c>
      <c r="J370" s="4">
        <v>200</v>
      </c>
      <c r="K370" s="72">
        <v>284.3</v>
      </c>
      <c r="L370" s="73">
        <v>-103.9</v>
      </c>
      <c r="M370" s="73">
        <v>-40</v>
      </c>
      <c r="N370" s="73">
        <v>4.1</v>
      </c>
      <c r="O370" s="72">
        <f>SUM(K370:N370)</f>
        <v>144.5</v>
      </c>
    </row>
    <row r="371" spans="5:15" ht="25.5">
      <c r="E371" s="7" t="s">
        <v>83</v>
      </c>
      <c r="F371" s="4" t="s">
        <v>32</v>
      </c>
      <c r="G371" s="4" t="s">
        <v>17</v>
      </c>
      <c r="H371" s="4" t="s">
        <v>18</v>
      </c>
      <c r="I371" s="59">
        <v>8970000190</v>
      </c>
      <c r="J371" s="4">
        <v>240</v>
      </c>
      <c r="K371" s="72">
        <v>284.3</v>
      </c>
      <c r="L371" s="73">
        <v>-103.9</v>
      </c>
      <c r="M371" s="73">
        <v>-40</v>
      </c>
      <c r="N371" s="73">
        <v>4.1</v>
      </c>
      <c r="O371" s="72">
        <f>SUM(K371:N371)</f>
        <v>144.5</v>
      </c>
    </row>
    <row r="372" spans="5:16" ht="25.5">
      <c r="E372" s="7" t="s">
        <v>64</v>
      </c>
      <c r="F372" s="4" t="s">
        <v>32</v>
      </c>
      <c r="G372" s="4" t="s">
        <v>17</v>
      </c>
      <c r="H372" s="4" t="s">
        <v>18</v>
      </c>
      <c r="I372" s="59">
        <v>8970000190</v>
      </c>
      <c r="J372" s="4">
        <v>242</v>
      </c>
      <c r="K372" s="72">
        <v>43.5</v>
      </c>
      <c r="L372" s="73">
        <v>-3.8</v>
      </c>
      <c r="M372" s="73">
        <v>13</v>
      </c>
      <c r="N372" s="73">
        <v>-13</v>
      </c>
      <c r="O372" s="72">
        <f>SUM(K372:N372)</f>
        <v>39.7</v>
      </c>
      <c r="P372" s="26">
        <v>34.3</v>
      </c>
    </row>
    <row r="373" spans="5:16" ht="25.5">
      <c r="E373" s="7" t="s">
        <v>65</v>
      </c>
      <c r="F373" s="4" t="s">
        <v>32</v>
      </c>
      <c r="G373" s="4" t="s">
        <v>17</v>
      </c>
      <c r="H373" s="4" t="s">
        <v>18</v>
      </c>
      <c r="I373" s="59">
        <v>8970000190</v>
      </c>
      <c r="J373" s="4">
        <v>244</v>
      </c>
      <c r="K373" s="72">
        <v>240.8</v>
      </c>
      <c r="L373" s="73">
        <v>-100.1</v>
      </c>
      <c r="M373" s="73">
        <v>-53</v>
      </c>
      <c r="N373" s="73">
        <v>17.1</v>
      </c>
      <c r="O373" s="72">
        <f>SUM(K373:N373)</f>
        <v>104.80000000000001</v>
      </c>
      <c r="P373" s="26">
        <v>110.2</v>
      </c>
    </row>
    <row r="374" spans="5:15" ht="12.75">
      <c r="E374" s="6" t="s">
        <v>66</v>
      </c>
      <c r="F374" s="4" t="s">
        <v>32</v>
      </c>
      <c r="G374" s="4" t="s">
        <v>17</v>
      </c>
      <c r="H374" s="4" t="s">
        <v>18</v>
      </c>
      <c r="I374" s="59">
        <v>8970000190</v>
      </c>
      <c r="J374" s="4">
        <v>800</v>
      </c>
      <c r="K374" s="72">
        <v>1.5</v>
      </c>
      <c r="L374" s="73">
        <f>+L375</f>
        <v>0</v>
      </c>
      <c r="M374" s="73">
        <f>+M375</f>
        <v>0</v>
      </c>
      <c r="N374" s="73"/>
      <c r="O374" s="72">
        <v>1.5</v>
      </c>
    </row>
    <row r="375" spans="5:15" ht="25.5">
      <c r="E375" s="7" t="s">
        <v>67</v>
      </c>
      <c r="F375" s="4" t="s">
        <v>32</v>
      </c>
      <c r="G375" s="4" t="s">
        <v>17</v>
      </c>
      <c r="H375" s="4" t="s">
        <v>18</v>
      </c>
      <c r="I375" s="59">
        <v>8970000190</v>
      </c>
      <c r="J375" s="4">
        <v>850</v>
      </c>
      <c r="K375" s="72">
        <v>1.5</v>
      </c>
      <c r="L375" s="73">
        <f>+L376+L377</f>
        <v>0</v>
      </c>
      <c r="M375" s="73">
        <f>+M376+M377</f>
        <v>0</v>
      </c>
      <c r="N375" s="73"/>
      <c r="O375" s="72">
        <v>1.5</v>
      </c>
    </row>
    <row r="376" spans="5:16" ht="12.75">
      <c r="E376" s="6" t="s">
        <v>68</v>
      </c>
      <c r="F376" s="4" t="s">
        <v>32</v>
      </c>
      <c r="G376" s="4" t="s">
        <v>17</v>
      </c>
      <c r="H376" s="4" t="s">
        <v>18</v>
      </c>
      <c r="I376" s="59">
        <v>8970000190</v>
      </c>
      <c r="J376" s="4">
        <v>851</v>
      </c>
      <c r="K376" s="72">
        <v>0</v>
      </c>
      <c r="L376" s="73">
        <v>0</v>
      </c>
      <c r="M376" s="73">
        <v>-0.8</v>
      </c>
      <c r="N376" s="73"/>
      <c r="O376" s="72"/>
      <c r="P376" s="26">
        <v>0.7</v>
      </c>
    </row>
    <row r="377" spans="5:15" ht="12.75">
      <c r="E377" s="6" t="s">
        <v>69</v>
      </c>
      <c r="F377" s="4" t="s">
        <v>32</v>
      </c>
      <c r="G377" s="4" t="s">
        <v>17</v>
      </c>
      <c r="H377" s="4" t="s">
        <v>18</v>
      </c>
      <c r="I377" s="59">
        <v>8970000190</v>
      </c>
      <c r="J377" s="4">
        <v>852</v>
      </c>
      <c r="K377" s="72">
        <v>1.5</v>
      </c>
      <c r="L377" s="73">
        <v>0</v>
      </c>
      <c r="M377" s="73">
        <v>0.8</v>
      </c>
      <c r="N377" s="73"/>
      <c r="O377" s="72">
        <v>0.8</v>
      </c>
    </row>
    <row r="378" spans="5:15" ht="12.75">
      <c r="E378" s="7" t="s">
        <v>66</v>
      </c>
      <c r="F378" s="4" t="s">
        <v>32</v>
      </c>
      <c r="G378" s="4" t="s">
        <v>17</v>
      </c>
      <c r="H378" s="4">
        <v>12</v>
      </c>
      <c r="I378" s="59" t="s">
        <v>309</v>
      </c>
      <c r="J378" s="4">
        <v>800</v>
      </c>
      <c r="K378" s="72">
        <f>K379</f>
        <v>0</v>
      </c>
      <c r="L378" s="73">
        <v>54</v>
      </c>
      <c r="M378" s="73"/>
      <c r="N378" s="73"/>
      <c r="O378" s="72">
        <v>54</v>
      </c>
    </row>
    <row r="379" spans="5:15" ht="25.5">
      <c r="E379" s="7" t="s">
        <v>202</v>
      </c>
      <c r="F379" s="4" t="s">
        <v>32</v>
      </c>
      <c r="G379" s="4" t="s">
        <v>17</v>
      </c>
      <c r="H379" s="4">
        <v>12</v>
      </c>
      <c r="I379" s="59" t="s">
        <v>309</v>
      </c>
      <c r="J379" s="4">
        <v>810</v>
      </c>
      <c r="K379" s="72">
        <v>0</v>
      </c>
      <c r="L379" s="73">
        <v>54</v>
      </c>
      <c r="M379" s="73"/>
      <c r="N379" s="73"/>
      <c r="O379" s="72">
        <v>54</v>
      </c>
    </row>
    <row r="380" spans="5:15" ht="63.75">
      <c r="E380" s="7" t="s">
        <v>339</v>
      </c>
      <c r="F380" s="4">
        <v>17</v>
      </c>
      <c r="G380" s="4">
        <v>4</v>
      </c>
      <c r="H380" s="4">
        <v>12</v>
      </c>
      <c r="I380" s="59">
        <v>1010070060</v>
      </c>
      <c r="J380" s="4">
        <v>812</v>
      </c>
      <c r="K380" s="72"/>
      <c r="L380" s="73">
        <v>54</v>
      </c>
      <c r="M380" s="73"/>
      <c r="N380" s="73"/>
      <c r="O380" s="72">
        <v>54</v>
      </c>
    </row>
    <row r="381" spans="5:15" ht="38.25">
      <c r="E381" s="7" t="s">
        <v>340</v>
      </c>
      <c r="F381" s="4">
        <v>17</v>
      </c>
      <c r="G381" s="4">
        <v>4</v>
      </c>
      <c r="H381" s="4">
        <v>12</v>
      </c>
      <c r="I381" s="59"/>
      <c r="J381" s="4"/>
      <c r="K381" s="72"/>
      <c r="L381" s="73">
        <v>150</v>
      </c>
      <c r="M381" s="73">
        <v>-50</v>
      </c>
      <c r="N381" s="73"/>
      <c r="O381" s="72">
        <v>100</v>
      </c>
    </row>
    <row r="382" spans="5:15" ht="12.75">
      <c r="E382" s="7" t="s">
        <v>353</v>
      </c>
      <c r="F382" s="4"/>
      <c r="G382" s="4"/>
      <c r="H382" s="4"/>
      <c r="I382" s="59"/>
      <c r="J382" s="4"/>
      <c r="K382" s="72"/>
      <c r="L382" s="73"/>
      <c r="M382" s="73">
        <v>-50</v>
      </c>
      <c r="N382" s="73"/>
      <c r="O382" s="72"/>
    </row>
    <row r="383" spans="5:15" ht="12.75">
      <c r="E383" s="7" t="s">
        <v>63</v>
      </c>
      <c r="F383" s="4">
        <v>17</v>
      </c>
      <c r="G383" s="4">
        <v>4</v>
      </c>
      <c r="H383" s="4">
        <v>12</v>
      </c>
      <c r="I383" s="59">
        <v>1010070070</v>
      </c>
      <c r="J383" s="4">
        <v>200</v>
      </c>
      <c r="K383" s="72"/>
      <c r="L383" s="73"/>
      <c r="M383" s="73">
        <v>-50</v>
      </c>
      <c r="N383" s="73"/>
      <c r="O383" s="72"/>
    </row>
    <row r="384" spans="5:15" ht="12.75">
      <c r="E384" s="7" t="s">
        <v>130</v>
      </c>
      <c r="F384" s="4">
        <v>17</v>
      </c>
      <c r="G384" s="4">
        <v>4</v>
      </c>
      <c r="H384" s="4">
        <v>12</v>
      </c>
      <c r="I384" s="59">
        <v>1010070070</v>
      </c>
      <c r="J384" s="4">
        <v>240</v>
      </c>
      <c r="K384" s="72"/>
      <c r="L384" s="73"/>
      <c r="M384" s="73">
        <v>-50</v>
      </c>
      <c r="N384" s="73"/>
      <c r="O384" s="72"/>
    </row>
    <row r="385" spans="5:15" ht="12.75">
      <c r="E385" s="7" t="s">
        <v>131</v>
      </c>
      <c r="F385" s="4">
        <v>17</v>
      </c>
      <c r="G385" s="4">
        <v>4</v>
      </c>
      <c r="H385" s="4">
        <v>12</v>
      </c>
      <c r="I385" s="59">
        <v>1010070070</v>
      </c>
      <c r="J385" s="4">
        <v>244</v>
      </c>
      <c r="K385" s="72"/>
      <c r="L385" s="73"/>
      <c r="M385" s="73">
        <v>-50</v>
      </c>
      <c r="N385" s="73"/>
      <c r="O385" s="72"/>
    </row>
    <row r="386" spans="5:15" ht="27">
      <c r="E386" s="64" t="s">
        <v>52</v>
      </c>
      <c r="F386" s="65"/>
      <c r="G386" s="2"/>
      <c r="H386" s="4"/>
      <c r="I386" s="4"/>
      <c r="J386" s="4"/>
      <c r="K386" s="74">
        <v>247443.2</v>
      </c>
      <c r="L386" s="75">
        <v>-1336.9</v>
      </c>
      <c r="M386" s="75">
        <v>1251.8</v>
      </c>
      <c r="N386" s="75">
        <v>-337</v>
      </c>
      <c r="O386" s="74">
        <f>SUM(K386:N386)</f>
        <v>247021.1</v>
      </c>
    </row>
    <row r="387" spans="5:15" ht="14.25">
      <c r="E387" s="13" t="s">
        <v>15</v>
      </c>
      <c r="F387" s="4" t="s">
        <v>30</v>
      </c>
      <c r="G387" s="4" t="s">
        <v>13</v>
      </c>
      <c r="H387" s="4"/>
      <c r="I387" s="15"/>
      <c r="J387" s="15"/>
      <c r="K387" s="72"/>
      <c r="L387" s="73"/>
      <c r="M387" s="73">
        <v>-172</v>
      </c>
      <c r="N387" s="73"/>
      <c r="O387" s="72"/>
    </row>
    <row r="388" spans="5:15" ht="12.75">
      <c r="E388" s="32" t="s">
        <v>1</v>
      </c>
      <c r="F388" s="4" t="s">
        <v>30</v>
      </c>
      <c r="G388" s="4" t="s">
        <v>13</v>
      </c>
      <c r="H388" s="4" t="s">
        <v>7</v>
      </c>
      <c r="I388" s="15"/>
      <c r="J388" s="15"/>
      <c r="K388" s="72">
        <v>68179.4</v>
      </c>
      <c r="L388" s="73">
        <v>-821.4</v>
      </c>
      <c r="M388" s="73">
        <v>-172</v>
      </c>
      <c r="N388" s="73"/>
      <c r="O388" s="72">
        <v>67186</v>
      </c>
    </row>
    <row r="389" spans="5:15" ht="12.75">
      <c r="E389" s="49" t="s">
        <v>160</v>
      </c>
      <c r="F389" s="4" t="s">
        <v>30</v>
      </c>
      <c r="G389" s="4" t="s">
        <v>13</v>
      </c>
      <c r="H389" s="4" t="s">
        <v>7</v>
      </c>
      <c r="I389" s="4" t="s">
        <v>245</v>
      </c>
      <c r="J389" s="4"/>
      <c r="K389" s="72">
        <v>21925.4</v>
      </c>
      <c r="L389" s="73">
        <v>-821.4</v>
      </c>
      <c r="M389" s="73">
        <f>M390</f>
        <v>-172</v>
      </c>
      <c r="N389" s="73"/>
      <c r="O389" s="72">
        <f>SUM(K389:N389)</f>
        <v>20932</v>
      </c>
    </row>
    <row r="390" spans="5:15" ht="12.75">
      <c r="E390" s="6" t="s">
        <v>8</v>
      </c>
      <c r="F390" s="4" t="s">
        <v>30</v>
      </c>
      <c r="G390" s="4" t="s">
        <v>13</v>
      </c>
      <c r="H390" s="4" t="s">
        <v>7</v>
      </c>
      <c r="I390" s="4" t="s">
        <v>245</v>
      </c>
      <c r="J390" s="4"/>
      <c r="K390" s="72">
        <v>21925.4</v>
      </c>
      <c r="L390" s="73">
        <v>-821.4</v>
      </c>
      <c r="M390" s="73">
        <v>-172</v>
      </c>
      <c r="N390" s="73"/>
      <c r="O390" s="72">
        <f>SUM(K390:N390)</f>
        <v>20932</v>
      </c>
    </row>
    <row r="391" spans="5:15" ht="25.5">
      <c r="E391" s="54" t="s">
        <v>218</v>
      </c>
      <c r="F391" s="53"/>
      <c r="G391" s="4" t="s">
        <v>13</v>
      </c>
      <c r="H391" s="4" t="s">
        <v>7</v>
      </c>
      <c r="I391" s="4" t="s">
        <v>245</v>
      </c>
      <c r="J391" s="4">
        <v>600</v>
      </c>
      <c r="K391" s="72">
        <v>21925.4</v>
      </c>
      <c r="L391" s="73">
        <v>-821.4</v>
      </c>
      <c r="M391" s="73">
        <v>-172</v>
      </c>
      <c r="N391" s="73"/>
      <c r="O391" s="72">
        <f>SUM(K391:N391)</f>
        <v>20932</v>
      </c>
    </row>
    <row r="392" spans="5:15" ht="12.75">
      <c r="E392" s="7" t="s">
        <v>70</v>
      </c>
      <c r="F392" s="4" t="s">
        <v>30</v>
      </c>
      <c r="G392" s="4" t="s">
        <v>13</v>
      </c>
      <c r="H392" s="4" t="s">
        <v>7</v>
      </c>
      <c r="I392" s="4" t="s">
        <v>245</v>
      </c>
      <c r="J392" s="4">
        <v>610</v>
      </c>
      <c r="K392" s="72">
        <v>21925.4</v>
      </c>
      <c r="L392" s="73">
        <v>-821.4</v>
      </c>
      <c r="M392" s="73">
        <v>-172</v>
      </c>
      <c r="N392" s="73"/>
      <c r="O392" s="72">
        <f>SUM(K392:N392)</f>
        <v>20932</v>
      </c>
    </row>
    <row r="393" spans="5:15" ht="38.25">
      <c r="E393" s="54" t="s">
        <v>219</v>
      </c>
      <c r="F393" s="4" t="s">
        <v>30</v>
      </c>
      <c r="G393" s="4" t="s">
        <v>13</v>
      </c>
      <c r="H393" s="4" t="s">
        <v>7</v>
      </c>
      <c r="I393" s="4" t="s">
        <v>245</v>
      </c>
      <c r="J393" s="4">
        <v>611</v>
      </c>
      <c r="K393" s="72">
        <v>21925.4</v>
      </c>
      <c r="L393" s="73">
        <v>-821.4</v>
      </c>
      <c r="M393" s="73">
        <v>-172</v>
      </c>
      <c r="N393" s="73"/>
      <c r="O393" s="72">
        <f>SUM(K393:N393)</f>
        <v>20932</v>
      </c>
    </row>
    <row r="394" spans="5:15" ht="12.75">
      <c r="E394" s="49" t="s">
        <v>160</v>
      </c>
      <c r="F394" s="4" t="s">
        <v>30</v>
      </c>
      <c r="G394" s="4" t="s">
        <v>13</v>
      </c>
      <c r="H394" s="4" t="s">
        <v>7</v>
      </c>
      <c r="I394" s="4" t="s">
        <v>244</v>
      </c>
      <c r="J394" s="4"/>
      <c r="K394" s="72">
        <v>46254</v>
      </c>
      <c r="L394" s="73">
        <v>0</v>
      </c>
      <c r="M394" s="73">
        <f>+M395</f>
        <v>0</v>
      </c>
      <c r="N394" s="73"/>
      <c r="O394" s="72">
        <v>46254</v>
      </c>
    </row>
    <row r="395" spans="5:15" ht="12.75">
      <c r="E395" s="6" t="s">
        <v>8</v>
      </c>
      <c r="F395" s="4" t="s">
        <v>30</v>
      </c>
      <c r="G395" s="4" t="s">
        <v>13</v>
      </c>
      <c r="H395" s="4" t="s">
        <v>7</v>
      </c>
      <c r="I395" s="4" t="s">
        <v>244</v>
      </c>
      <c r="J395" s="4"/>
      <c r="K395" s="72">
        <v>46254</v>
      </c>
      <c r="L395" s="73">
        <v>0</v>
      </c>
      <c r="M395" s="73">
        <f>+M396</f>
        <v>0</v>
      </c>
      <c r="N395" s="73"/>
      <c r="O395" s="72">
        <v>46254</v>
      </c>
    </row>
    <row r="396" spans="5:15" ht="25.5">
      <c r="E396" s="54" t="s">
        <v>218</v>
      </c>
      <c r="F396" s="4" t="s">
        <v>30</v>
      </c>
      <c r="G396" s="4" t="s">
        <v>13</v>
      </c>
      <c r="H396" s="4" t="s">
        <v>7</v>
      </c>
      <c r="I396" s="4" t="s">
        <v>244</v>
      </c>
      <c r="J396" s="4">
        <v>600</v>
      </c>
      <c r="K396" s="72">
        <v>46254</v>
      </c>
      <c r="L396" s="73">
        <v>0</v>
      </c>
      <c r="M396" s="73">
        <f>+M397</f>
        <v>0</v>
      </c>
      <c r="N396" s="73"/>
      <c r="O396" s="72">
        <v>46254</v>
      </c>
    </row>
    <row r="397" spans="5:15" ht="12.75">
      <c r="E397" s="7" t="s">
        <v>70</v>
      </c>
      <c r="F397" s="4" t="s">
        <v>30</v>
      </c>
      <c r="G397" s="4" t="s">
        <v>13</v>
      </c>
      <c r="H397" s="4" t="s">
        <v>7</v>
      </c>
      <c r="I397" s="4" t="s">
        <v>244</v>
      </c>
      <c r="J397" s="4">
        <v>610</v>
      </c>
      <c r="K397" s="72">
        <v>46254</v>
      </c>
      <c r="L397" s="73">
        <v>0</v>
      </c>
      <c r="M397" s="73">
        <f>+M398</f>
        <v>0</v>
      </c>
      <c r="N397" s="73"/>
      <c r="O397" s="72">
        <v>46254</v>
      </c>
    </row>
    <row r="398" spans="5:15" ht="38.25">
      <c r="E398" s="54" t="s">
        <v>219</v>
      </c>
      <c r="F398" s="4" t="s">
        <v>30</v>
      </c>
      <c r="G398" s="4" t="s">
        <v>13</v>
      </c>
      <c r="H398" s="4" t="s">
        <v>7</v>
      </c>
      <c r="I398" s="4" t="s">
        <v>244</v>
      </c>
      <c r="J398" s="4">
        <v>611</v>
      </c>
      <c r="K398" s="72">
        <v>46254</v>
      </c>
      <c r="L398" s="73">
        <v>0</v>
      </c>
      <c r="M398" s="73">
        <v>0</v>
      </c>
      <c r="N398" s="73"/>
      <c r="O398" s="72">
        <v>46254</v>
      </c>
    </row>
    <row r="399" spans="5:16" ht="14.25">
      <c r="E399" s="13" t="s">
        <v>2</v>
      </c>
      <c r="F399" s="2" t="s">
        <v>30</v>
      </c>
      <c r="G399" s="2" t="s">
        <v>13</v>
      </c>
      <c r="H399" s="2" t="s">
        <v>14</v>
      </c>
      <c r="I399" s="2"/>
      <c r="J399" s="2"/>
      <c r="K399" s="76">
        <v>161126.8</v>
      </c>
      <c r="L399" s="77">
        <v>21.6</v>
      </c>
      <c r="M399" s="77">
        <v>1535.9</v>
      </c>
      <c r="N399" s="77">
        <v>-375</v>
      </c>
      <c r="O399" s="76">
        <f>SUM(K399:N399)</f>
        <v>162309.3</v>
      </c>
      <c r="P399" s="26">
        <v>148365.4</v>
      </c>
    </row>
    <row r="400" spans="5:15" ht="12.75">
      <c r="E400" s="32" t="s">
        <v>174</v>
      </c>
      <c r="F400" s="2"/>
      <c r="G400" s="2"/>
      <c r="H400" s="2"/>
      <c r="I400" s="2"/>
      <c r="J400" s="2"/>
      <c r="K400" s="76"/>
      <c r="L400" s="77"/>
      <c r="M400" s="77"/>
      <c r="N400" s="77"/>
      <c r="O400" s="76"/>
    </row>
    <row r="401" spans="5:15" ht="12.75">
      <c r="E401" s="48" t="s">
        <v>161</v>
      </c>
      <c r="F401" s="4" t="s">
        <v>30</v>
      </c>
      <c r="G401" s="4" t="s">
        <v>13</v>
      </c>
      <c r="H401" s="4" t="s">
        <v>14</v>
      </c>
      <c r="I401" s="4" t="s">
        <v>247</v>
      </c>
      <c r="J401" s="4"/>
      <c r="K401" s="72">
        <v>146872.9</v>
      </c>
      <c r="L401" s="73">
        <f>+L402+L406</f>
        <v>331.6</v>
      </c>
      <c r="M401" s="73">
        <v>167.5</v>
      </c>
      <c r="N401" s="73">
        <v>-375</v>
      </c>
      <c r="O401" s="72">
        <f>SUM(K401:N401)</f>
        <v>146997</v>
      </c>
    </row>
    <row r="402" spans="5:15" ht="12.75">
      <c r="E402" s="6" t="s">
        <v>8</v>
      </c>
      <c r="F402" s="4" t="s">
        <v>30</v>
      </c>
      <c r="G402" s="4" t="s">
        <v>13</v>
      </c>
      <c r="H402" s="4" t="s">
        <v>14</v>
      </c>
      <c r="I402" s="4" t="s">
        <v>246</v>
      </c>
      <c r="J402" s="4"/>
      <c r="K402" s="72">
        <v>10319.9</v>
      </c>
      <c r="L402" s="73">
        <v>331.6</v>
      </c>
      <c r="M402" s="73">
        <v>167.5</v>
      </c>
      <c r="N402" s="73">
        <v>-375</v>
      </c>
      <c r="O402" s="72">
        <f>SUM(K402:N402)</f>
        <v>10444</v>
      </c>
    </row>
    <row r="403" spans="5:15" ht="25.5">
      <c r="E403" s="54" t="s">
        <v>218</v>
      </c>
      <c r="F403" s="4" t="s">
        <v>30</v>
      </c>
      <c r="G403" s="4" t="s">
        <v>13</v>
      </c>
      <c r="H403" s="4" t="s">
        <v>14</v>
      </c>
      <c r="I403" s="4" t="s">
        <v>246</v>
      </c>
      <c r="J403" s="4">
        <v>600</v>
      </c>
      <c r="K403" s="72">
        <v>10319.9</v>
      </c>
      <c r="L403" s="73">
        <v>331.6</v>
      </c>
      <c r="M403" s="73">
        <v>167.5</v>
      </c>
      <c r="N403" s="73">
        <v>-375</v>
      </c>
      <c r="O403" s="72">
        <f>SUM(K403:N403)</f>
        <v>10444</v>
      </c>
    </row>
    <row r="404" spans="5:15" ht="12.75">
      <c r="E404" s="7" t="s">
        <v>70</v>
      </c>
      <c r="F404" s="4" t="s">
        <v>30</v>
      </c>
      <c r="G404" s="4" t="s">
        <v>13</v>
      </c>
      <c r="H404" s="4" t="s">
        <v>14</v>
      </c>
      <c r="I404" s="4" t="s">
        <v>246</v>
      </c>
      <c r="J404" s="4">
        <v>610</v>
      </c>
      <c r="K404" s="72">
        <v>10319.9</v>
      </c>
      <c r="L404" s="73">
        <v>331.6</v>
      </c>
      <c r="M404" s="73">
        <v>167.5</v>
      </c>
      <c r="N404" s="73">
        <v>-375</v>
      </c>
      <c r="O404" s="72">
        <f>SUM(K404:N404)</f>
        <v>10444</v>
      </c>
    </row>
    <row r="405" spans="5:15" ht="38.25">
      <c r="E405" s="54" t="s">
        <v>219</v>
      </c>
      <c r="F405" s="4" t="s">
        <v>30</v>
      </c>
      <c r="G405" s="4" t="s">
        <v>13</v>
      </c>
      <c r="H405" s="4" t="s">
        <v>14</v>
      </c>
      <c r="I405" s="4" t="s">
        <v>246</v>
      </c>
      <c r="J405" s="4">
        <v>611</v>
      </c>
      <c r="K405" s="72">
        <v>10319.9</v>
      </c>
      <c r="L405" s="73">
        <v>331.6</v>
      </c>
      <c r="M405" s="73">
        <v>167.5</v>
      </c>
      <c r="N405" s="73">
        <v>-375</v>
      </c>
      <c r="O405" s="72">
        <f>SUM(K405:N405)</f>
        <v>10444</v>
      </c>
    </row>
    <row r="406" spans="5:15" ht="12.75">
      <c r="E406" s="48" t="s">
        <v>161</v>
      </c>
      <c r="F406" s="4" t="s">
        <v>30</v>
      </c>
      <c r="G406" s="4" t="s">
        <v>13</v>
      </c>
      <c r="H406" s="4" t="s">
        <v>14</v>
      </c>
      <c r="I406" s="4"/>
      <c r="J406" s="4"/>
      <c r="K406" s="72">
        <v>136553</v>
      </c>
      <c r="L406" s="73">
        <f>+L407</f>
        <v>0</v>
      </c>
      <c r="M406" s="73"/>
      <c r="N406" s="73"/>
      <c r="O406" s="72">
        <v>136553</v>
      </c>
    </row>
    <row r="407" spans="5:15" ht="12.75">
      <c r="E407" s="6" t="s">
        <v>8</v>
      </c>
      <c r="F407" s="4" t="s">
        <v>30</v>
      </c>
      <c r="G407" s="4" t="s">
        <v>13</v>
      </c>
      <c r="H407" s="4" t="s">
        <v>14</v>
      </c>
      <c r="I407" s="4" t="s">
        <v>248</v>
      </c>
      <c r="J407" s="4"/>
      <c r="K407" s="72">
        <v>136553</v>
      </c>
      <c r="L407" s="73">
        <f>+L408</f>
        <v>0</v>
      </c>
      <c r="M407" s="73"/>
      <c r="N407" s="73"/>
      <c r="O407" s="72">
        <v>136553</v>
      </c>
    </row>
    <row r="408" spans="5:15" ht="25.5">
      <c r="E408" s="54" t="s">
        <v>218</v>
      </c>
      <c r="F408" s="4" t="s">
        <v>30</v>
      </c>
      <c r="G408" s="4" t="s">
        <v>13</v>
      </c>
      <c r="H408" s="4" t="s">
        <v>14</v>
      </c>
      <c r="I408" s="4" t="s">
        <v>248</v>
      </c>
      <c r="J408" s="4">
        <v>600</v>
      </c>
      <c r="K408" s="72">
        <v>136553</v>
      </c>
      <c r="L408" s="73">
        <f>+L409</f>
        <v>0</v>
      </c>
      <c r="M408" s="73"/>
      <c r="N408" s="73"/>
      <c r="O408" s="72">
        <v>136553</v>
      </c>
    </row>
    <row r="409" spans="5:15" ht="12.75">
      <c r="E409" s="7" t="s">
        <v>70</v>
      </c>
      <c r="F409" s="4" t="s">
        <v>30</v>
      </c>
      <c r="G409" s="4" t="s">
        <v>13</v>
      </c>
      <c r="H409" s="4" t="s">
        <v>14</v>
      </c>
      <c r="I409" s="4" t="s">
        <v>241</v>
      </c>
      <c r="J409" s="4">
        <v>610</v>
      </c>
      <c r="K409" s="72">
        <v>136553</v>
      </c>
      <c r="L409" s="73">
        <f>+L410</f>
        <v>0</v>
      </c>
      <c r="M409" s="73"/>
      <c r="N409" s="73"/>
      <c r="O409" s="72">
        <v>136553</v>
      </c>
    </row>
    <row r="410" spans="5:15" ht="38.25">
      <c r="E410" s="54" t="s">
        <v>219</v>
      </c>
      <c r="F410" s="4" t="s">
        <v>30</v>
      </c>
      <c r="G410" s="4" t="s">
        <v>13</v>
      </c>
      <c r="H410" s="4" t="s">
        <v>14</v>
      </c>
      <c r="I410" s="4" t="s">
        <v>248</v>
      </c>
      <c r="J410" s="4">
        <v>611</v>
      </c>
      <c r="K410" s="72">
        <v>136553</v>
      </c>
      <c r="L410" s="73">
        <v>0</v>
      </c>
      <c r="M410" s="73">
        <v>68.4</v>
      </c>
      <c r="N410" s="73"/>
      <c r="O410" s="72">
        <v>136553</v>
      </c>
    </row>
    <row r="411" spans="5:15" ht="25.5">
      <c r="E411" s="54" t="s">
        <v>218</v>
      </c>
      <c r="F411" s="4">
        <v>13</v>
      </c>
      <c r="G411" s="4">
        <v>7</v>
      </c>
      <c r="H411" s="4">
        <v>2</v>
      </c>
      <c r="I411" s="4"/>
      <c r="J411" s="4">
        <v>600</v>
      </c>
      <c r="K411" s="72"/>
      <c r="L411" s="73"/>
      <c r="M411" s="73">
        <v>1368.4</v>
      </c>
      <c r="N411" s="73"/>
      <c r="O411" s="72">
        <v>1368.4</v>
      </c>
    </row>
    <row r="412" spans="5:15" ht="12.75">
      <c r="E412" s="7" t="s">
        <v>70</v>
      </c>
      <c r="F412" s="4" t="s">
        <v>30</v>
      </c>
      <c r="G412" s="4" t="s">
        <v>13</v>
      </c>
      <c r="H412" s="4" t="s">
        <v>14</v>
      </c>
      <c r="I412" s="4" t="s">
        <v>317</v>
      </c>
      <c r="J412" s="4">
        <v>610</v>
      </c>
      <c r="K412" s="72">
        <v>0</v>
      </c>
      <c r="L412" s="73">
        <v>0</v>
      </c>
      <c r="M412" s="73">
        <v>1368.4</v>
      </c>
      <c r="N412" s="73"/>
      <c r="O412" s="72">
        <v>1368.4</v>
      </c>
    </row>
    <row r="413" spans="5:15" ht="38.25">
      <c r="E413" s="54" t="s">
        <v>219</v>
      </c>
      <c r="F413" s="4" t="s">
        <v>30</v>
      </c>
      <c r="G413" s="4" t="s">
        <v>13</v>
      </c>
      <c r="H413" s="4" t="s">
        <v>14</v>
      </c>
      <c r="I413" s="4" t="s">
        <v>318</v>
      </c>
      <c r="J413" s="4">
        <v>611</v>
      </c>
      <c r="K413" s="72">
        <v>0</v>
      </c>
      <c r="L413" s="73">
        <v>0</v>
      </c>
      <c r="M413" s="73">
        <v>1300</v>
      </c>
      <c r="N413" s="73"/>
      <c r="O413" s="72">
        <v>1300</v>
      </c>
    </row>
    <row r="414" spans="5:15" ht="25.5">
      <c r="E414" s="54" t="s">
        <v>362</v>
      </c>
      <c r="F414" s="4">
        <v>13</v>
      </c>
      <c r="G414" s="4">
        <v>7</v>
      </c>
      <c r="H414" s="4">
        <v>2</v>
      </c>
      <c r="I414" s="4">
        <v>720275220</v>
      </c>
      <c r="J414" s="4">
        <v>611</v>
      </c>
      <c r="K414" s="72"/>
      <c r="L414" s="73"/>
      <c r="M414" s="73">
        <v>68.4</v>
      </c>
      <c r="N414" s="73"/>
      <c r="O414" s="72">
        <v>68.4</v>
      </c>
    </row>
    <row r="415" spans="5:15" ht="14.25">
      <c r="E415" s="14" t="s">
        <v>16</v>
      </c>
      <c r="F415" s="2" t="s">
        <v>30</v>
      </c>
      <c r="G415" s="2" t="s">
        <v>13</v>
      </c>
      <c r="H415" s="2" t="s">
        <v>14</v>
      </c>
      <c r="I415" s="2"/>
      <c r="J415" s="2"/>
      <c r="K415" s="76">
        <v>14253.9</v>
      </c>
      <c r="L415" s="77">
        <v>-310</v>
      </c>
      <c r="M415" s="77">
        <v>-85.1</v>
      </c>
      <c r="N415" s="77"/>
      <c r="O415" s="76">
        <f>SUM(K415:N415)</f>
        <v>13858.8</v>
      </c>
    </row>
    <row r="416" spans="5:15" ht="12.75">
      <c r="E416" s="32" t="s">
        <v>16</v>
      </c>
      <c r="F416" s="2"/>
      <c r="G416" s="2"/>
      <c r="H416" s="2"/>
      <c r="I416" s="2"/>
      <c r="J416" s="2"/>
      <c r="K416" s="76"/>
      <c r="L416" s="77"/>
      <c r="M416" s="77"/>
      <c r="N416" s="77"/>
      <c r="O416" s="76"/>
    </row>
    <row r="417" spans="5:15" ht="12.75">
      <c r="E417" s="49" t="s">
        <v>162</v>
      </c>
      <c r="F417" s="4" t="s">
        <v>30</v>
      </c>
      <c r="G417" s="4" t="s">
        <v>13</v>
      </c>
      <c r="H417" s="4" t="s">
        <v>14</v>
      </c>
      <c r="I417" s="4" t="s">
        <v>249</v>
      </c>
      <c r="J417" s="4"/>
      <c r="K417" s="72">
        <v>14253.9</v>
      </c>
      <c r="L417" s="73">
        <v>-310</v>
      </c>
      <c r="M417" s="73">
        <v>-85.1</v>
      </c>
      <c r="N417" s="73"/>
      <c r="O417" s="72">
        <v>13858.8</v>
      </c>
    </row>
    <row r="418" spans="5:15" ht="25.5">
      <c r="E418" s="54" t="s">
        <v>218</v>
      </c>
      <c r="F418" s="4" t="s">
        <v>30</v>
      </c>
      <c r="G418" s="4" t="s">
        <v>13</v>
      </c>
      <c r="H418" s="4" t="s">
        <v>14</v>
      </c>
      <c r="I418" s="4" t="s">
        <v>249</v>
      </c>
      <c r="J418" s="4">
        <v>600</v>
      </c>
      <c r="K418" s="72">
        <v>14253.9</v>
      </c>
      <c r="L418" s="73">
        <v>-310</v>
      </c>
      <c r="M418" s="73">
        <v>85.1</v>
      </c>
      <c r="N418" s="73"/>
      <c r="O418" s="72">
        <v>13858.8</v>
      </c>
    </row>
    <row r="419" spans="5:15" ht="12.75">
      <c r="E419" s="7" t="s">
        <v>70</v>
      </c>
      <c r="F419" s="4" t="s">
        <v>30</v>
      </c>
      <c r="G419" s="4" t="s">
        <v>13</v>
      </c>
      <c r="H419" s="4" t="s">
        <v>14</v>
      </c>
      <c r="I419" s="4" t="s">
        <v>249</v>
      </c>
      <c r="J419" s="4">
        <v>610</v>
      </c>
      <c r="K419" s="72">
        <v>14253.9</v>
      </c>
      <c r="L419" s="73">
        <v>-310</v>
      </c>
      <c r="M419" s="73">
        <v>85.1</v>
      </c>
      <c r="N419" s="73"/>
      <c r="O419" s="72">
        <v>13858.8</v>
      </c>
    </row>
    <row r="420" spans="5:15" ht="38.25">
      <c r="E420" s="54" t="s">
        <v>219</v>
      </c>
      <c r="F420" s="4" t="s">
        <v>30</v>
      </c>
      <c r="G420" s="4" t="s">
        <v>13</v>
      </c>
      <c r="H420" s="4" t="s">
        <v>14</v>
      </c>
      <c r="I420" s="4" t="s">
        <v>249</v>
      </c>
      <c r="J420" s="4">
        <v>611</v>
      </c>
      <c r="K420" s="72">
        <v>14253.9</v>
      </c>
      <c r="L420" s="73">
        <v>-310</v>
      </c>
      <c r="M420" s="73">
        <v>85.1</v>
      </c>
      <c r="N420" s="73"/>
      <c r="O420" s="72">
        <v>13858.8</v>
      </c>
    </row>
    <row r="421" spans="5:15" ht="15">
      <c r="E421" s="14" t="s">
        <v>81</v>
      </c>
      <c r="F421" s="2" t="s">
        <v>30</v>
      </c>
      <c r="G421" s="2" t="s">
        <v>13</v>
      </c>
      <c r="H421" s="2"/>
      <c r="I421" s="2"/>
      <c r="J421" s="2"/>
      <c r="K421" s="74">
        <v>4071.9</v>
      </c>
      <c r="L421" s="75"/>
      <c r="M421" s="75">
        <v>0</v>
      </c>
      <c r="N421" s="75">
        <v>-28</v>
      </c>
      <c r="O421" s="74">
        <f>SUM(K421:N421)</f>
        <v>4043.9</v>
      </c>
    </row>
    <row r="422" spans="5:15" ht="12.75">
      <c r="E422" s="48" t="s">
        <v>163</v>
      </c>
      <c r="F422" s="4" t="s">
        <v>30</v>
      </c>
      <c r="G422" s="4" t="s">
        <v>13</v>
      </c>
      <c r="H422" s="4" t="s">
        <v>13</v>
      </c>
      <c r="I422" s="4" t="s">
        <v>250</v>
      </c>
      <c r="J422" s="4"/>
      <c r="K422" s="72">
        <v>4071.9</v>
      </c>
      <c r="L422" s="73"/>
      <c r="M422" s="73">
        <v>0</v>
      </c>
      <c r="N422" s="73">
        <v>-28</v>
      </c>
      <c r="O422" s="72">
        <f>SUM(K422:N422)</f>
        <v>4043.9</v>
      </c>
    </row>
    <row r="423" spans="5:15" ht="12.75">
      <c r="E423" s="48" t="s">
        <v>341</v>
      </c>
      <c r="F423" s="4">
        <v>13</v>
      </c>
      <c r="G423" s="4">
        <v>7</v>
      </c>
      <c r="H423" s="4">
        <v>7</v>
      </c>
      <c r="I423" s="4">
        <v>140075040</v>
      </c>
      <c r="J423" s="4">
        <v>200</v>
      </c>
      <c r="K423" s="72">
        <v>0</v>
      </c>
      <c r="L423" s="73">
        <v>50</v>
      </c>
      <c r="M423" s="73"/>
      <c r="N423" s="73"/>
      <c r="O423" s="72">
        <v>50</v>
      </c>
    </row>
    <row r="424" spans="5:15" ht="12.75">
      <c r="E424" s="48" t="s">
        <v>342</v>
      </c>
      <c r="F424" s="4">
        <v>13</v>
      </c>
      <c r="G424" s="4">
        <v>7</v>
      </c>
      <c r="H424" s="4">
        <v>7</v>
      </c>
      <c r="I424" s="4">
        <v>140075040</v>
      </c>
      <c r="J424" s="4">
        <v>240</v>
      </c>
      <c r="K424" s="72"/>
      <c r="L424" s="73">
        <v>50</v>
      </c>
      <c r="M424" s="73"/>
      <c r="N424" s="73"/>
      <c r="O424" s="72">
        <v>50</v>
      </c>
    </row>
    <row r="425" spans="5:15" ht="12.75">
      <c r="E425" s="48"/>
      <c r="F425" s="4"/>
      <c r="G425" s="4"/>
      <c r="H425" s="4"/>
      <c r="I425" s="4"/>
      <c r="J425" s="4"/>
      <c r="K425" s="72"/>
      <c r="L425" s="73"/>
      <c r="M425" s="73"/>
      <c r="N425" s="73"/>
      <c r="O425" s="72"/>
    </row>
    <row r="426" spans="5:15" ht="12.75">
      <c r="E426" s="7" t="s">
        <v>82</v>
      </c>
      <c r="F426" s="4" t="s">
        <v>30</v>
      </c>
      <c r="G426" s="4" t="s">
        <v>13</v>
      </c>
      <c r="H426" s="4" t="s">
        <v>13</v>
      </c>
      <c r="I426" s="4" t="s">
        <v>250</v>
      </c>
      <c r="J426" s="4"/>
      <c r="K426" s="72">
        <v>4071.9</v>
      </c>
      <c r="L426" s="73"/>
      <c r="M426" s="73">
        <v>0</v>
      </c>
      <c r="N426" s="73"/>
      <c r="O426" s="72"/>
    </row>
    <row r="427" spans="5:15" ht="12.75">
      <c r="E427" s="48" t="s">
        <v>74</v>
      </c>
      <c r="F427" s="4" t="s">
        <v>30</v>
      </c>
      <c r="G427" s="4" t="s">
        <v>13</v>
      </c>
      <c r="H427" s="4" t="s">
        <v>13</v>
      </c>
      <c r="I427" s="4" t="s">
        <v>295</v>
      </c>
      <c r="J427" s="4">
        <v>300</v>
      </c>
      <c r="K427" s="72">
        <f>+K428</f>
        <v>0</v>
      </c>
      <c r="L427" s="73">
        <f>+L428</f>
        <v>0</v>
      </c>
      <c r="M427" s="73">
        <f>+M428</f>
        <v>0</v>
      </c>
      <c r="N427" s="73"/>
      <c r="O427" s="72"/>
    </row>
    <row r="428" spans="5:15" ht="12.75">
      <c r="E428" s="7" t="s">
        <v>320</v>
      </c>
      <c r="F428" s="4" t="s">
        <v>30</v>
      </c>
      <c r="G428" s="4" t="s">
        <v>13</v>
      </c>
      <c r="H428" s="4" t="s">
        <v>13</v>
      </c>
      <c r="I428" s="4" t="s">
        <v>295</v>
      </c>
      <c r="J428" s="4">
        <v>320</v>
      </c>
      <c r="K428" s="72">
        <v>0</v>
      </c>
      <c r="L428" s="73">
        <f>+L429</f>
        <v>0</v>
      </c>
      <c r="M428" s="73">
        <f>+M429</f>
        <v>0</v>
      </c>
      <c r="N428" s="73"/>
      <c r="O428" s="72"/>
    </row>
    <row r="429" spans="5:15" ht="25.5">
      <c r="E429" s="7" t="s">
        <v>321</v>
      </c>
      <c r="F429" s="4" t="s">
        <v>30</v>
      </c>
      <c r="G429" s="4" t="s">
        <v>13</v>
      </c>
      <c r="H429" s="4" t="s">
        <v>13</v>
      </c>
      <c r="I429" s="4" t="s">
        <v>295</v>
      </c>
      <c r="J429" s="4">
        <v>321</v>
      </c>
      <c r="K429" s="72">
        <v>0</v>
      </c>
      <c r="L429" s="73">
        <v>0</v>
      </c>
      <c r="M429" s="73">
        <v>0</v>
      </c>
      <c r="N429" s="73"/>
      <c r="O429" s="72"/>
    </row>
    <row r="430" spans="5:15" ht="25.5">
      <c r="E430" s="54" t="s">
        <v>218</v>
      </c>
      <c r="F430" s="4" t="s">
        <v>30</v>
      </c>
      <c r="G430" s="4" t="s">
        <v>13</v>
      </c>
      <c r="H430" s="4" t="s">
        <v>13</v>
      </c>
      <c r="I430" s="4" t="s">
        <v>295</v>
      </c>
      <c r="J430" s="4">
        <v>600</v>
      </c>
      <c r="K430" s="72">
        <v>4071.9</v>
      </c>
      <c r="L430" s="73">
        <v>-50</v>
      </c>
      <c r="M430" s="73">
        <v>0</v>
      </c>
      <c r="N430" s="73">
        <v>-28</v>
      </c>
      <c r="O430" s="72">
        <f>SUM(K430:N430)</f>
        <v>3993.9</v>
      </c>
    </row>
    <row r="431" spans="5:15" ht="12.75">
      <c r="E431" s="7" t="s">
        <v>70</v>
      </c>
      <c r="F431" s="4" t="s">
        <v>30</v>
      </c>
      <c r="G431" s="4" t="s">
        <v>13</v>
      </c>
      <c r="H431" s="4" t="s">
        <v>13</v>
      </c>
      <c r="I431" s="4" t="s">
        <v>295</v>
      </c>
      <c r="J431" s="4">
        <v>610</v>
      </c>
      <c r="K431" s="72">
        <v>4071.9</v>
      </c>
      <c r="L431" s="73">
        <v>-50</v>
      </c>
      <c r="M431" s="73">
        <v>0</v>
      </c>
      <c r="N431" s="73">
        <v>-28</v>
      </c>
      <c r="O431" s="72">
        <v>3993.9</v>
      </c>
    </row>
    <row r="432" spans="5:15" ht="38.25">
      <c r="E432" s="54" t="s">
        <v>219</v>
      </c>
      <c r="F432" s="4" t="s">
        <v>30</v>
      </c>
      <c r="G432" s="4" t="s">
        <v>13</v>
      </c>
      <c r="H432" s="4" t="s">
        <v>13</v>
      </c>
      <c r="I432" s="4" t="s">
        <v>295</v>
      </c>
      <c r="J432" s="4">
        <v>611</v>
      </c>
      <c r="K432" s="72">
        <v>4071.9</v>
      </c>
      <c r="L432" s="73">
        <v>-50</v>
      </c>
      <c r="M432" s="73">
        <v>0</v>
      </c>
      <c r="N432" s="73">
        <v>-28</v>
      </c>
      <c r="O432" s="72">
        <v>3993.9</v>
      </c>
    </row>
    <row r="433" spans="1:16" s="10" customFormat="1" ht="14.25">
      <c r="A433" s="4"/>
      <c r="B433" s="4"/>
      <c r="C433" s="4"/>
      <c r="D433" s="4"/>
      <c r="E433" s="13" t="s">
        <v>3</v>
      </c>
      <c r="F433" s="2" t="s">
        <v>30</v>
      </c>
      <c r="G433" s="2" t="s">
        <v>13</v>
      </c>
      <c r="H433" s="2"/>
      <c r="I433" s="2"/>
      <c r="J433" s="2"/>
      <c r="K433" s="76">
        <v>10043.9</v>
      </c>
      <c r="L433" s="77">
        <v>-537.1</v>
      </c>
      <c r="M433" s="77">
        <v>-27</v>
      </c>
      <c r="N433" s="77">
        <v>66</v>
      </c>
      <c r="O433" s="76">
        <f>SUM(K433:N433)</f>
        <v>9545.8</v>
      </c>
      <c r="P433" s="26"/>
    </row>
    <row r="434" spans="5:15" ht="25.5">
      <c r="E434" s="12" t="s">
        <v>164</v>
      </c>
      <c r="F434" s="2" t="s">
        <v>30</v>
      </c>
      <c r="G434" s="2" t="s">
        <v>13</v>
      </c>
      <c r="H434" s="2" t="s">
        <v>6</v>
      </c>
      <c r="I434" s="2"/>
      <c r="J434" s="2"/>
      <c r="K434" s="72">
        <v>10043.9</v>
      </c>
      <c r="L434" s="73">
        <v>-537.1</v>
      </c>
      <c r="M434" s="73">
        <v>-27</v>
      </c>
      <c r="N434" s="73">
        <v>66</v>
      </c>
      <c r="O434" s="72">
        <f>SUM(K434:N434)</f>
        <v>9545.8</v>
      </c>
    </row>
    <row r="435" spans="5:15" ht="12.75">
      <c r="E435" s="6" t="s">
        <v>12</v>
      </c>
      <c r="F435" s="4" t="s">
        <v>30</v>
      </c>
      <c r="G435" s="4" t="s">
        <v>13</v>
      </c>
      <c r="H435" s="4" t="s">
        <v>6</v>
      </c>
      <c r="I435" s="4" t="s">
        <v>251</v>
      </c>
      <c r="J435" s="4"/>
      <c r="K435" s="72">
        <v>830.3</v>
      </c>
      <c r="L435" s="73">
        <v>-28</v>
      </c>
      <c r="M435" s="73">
        <f>+M436+M441+M445</f>
        <v>0</v>
      </c>
      <c r="N435" s="73">
        <v>128.6</v>
      </c>
      <c r="O435" s="72">
        <f>SUM(K435:N435)</f>
        <v>930.9</v>
      </c>
    </row>
    <row r="436" spans="5:15" ht="39.75" customHeight="1">
      <c r="E436" s="7" t="s">
        <v>59</v>
      </c>
      <c r="F436" s="4" t="s">
        <v>30</v>
      </c>
      <c r="G436" s="4" t="s">
        <v>13</v>
      </c>
      <c r="H436" s="4" t="s">
        <v>6</v>
      </c>
      <c r="I436" s="4" t="s">
        <v>252</v>
      </c>
      <c r="J436" s="4">
        <v>100</v>
      </c>
      <c r="K436" s="72">
        <v>775.3</v>
      </c>
      <c r="L436" s="73">
        <f>+L437</f>
        <v>0</v>
      </c>
      <c r="M436" s="73">
        <f>+M437</f>
        <v>0</v>
      </c>
      <c r="N436" s="73">
        <v>128.6</v>
      </c>
      <c r="O436" s="72">
        <f>SUM(K436:N436)</f>
        <v>903.9</v>
      </c>
    </row>
    <row r="437" spans="5:15" ht="12.75">
      <c r="E437" s="7" t="s">
        <v>60</v>
      </c>
      <c r="F437" s="4" t="s">
        <v>30</v>
      </c>
      <c r="G437" s="4" t="s">
        <v>13</v>
      </c>
      <c r="H437" s="4" t="s">
        <v>6</v>
      </c>
      <c r="I437" s="4" t="s">
        <v>252</v>
      </c>
      <c r="J437" s="4">
        <v>120</v>
      </c>
      <c r="K437" s="72">
        <v>775.3</v>
      </c>
      <c r="L437" s="73">
        <f>+L438+L439+L440</f>
        <v>0</v>
      </c>
      <c r="M437" s="73">
        <f>+M438+M439+M440</f>
        <v>0</v>
      </c>
      <c r="N437" s="73">
        <v>128.6</v>
      </c>
      <c r="O437" s="72">
        <f>SUM(K437:N437)</f>
        <v>903.9</v>
      </c>
    </row>
    <row r="438" spans="5:15" ht="12.75">
      <c r="E438" s="54" t="s">
        <v>208</v>
      </c>
      <c r="F438" s="4" t="s">
        <v>30</v>
      </c>
      <c r="G438" s="4" t="s">
        <v>13</v>
      </c>
      <c r="H438" s="4" t="s">
        <v>6</v>
      </c>
      <c r="I438" s="4" t="s">
        <v>252</v>
      </c>
      <c r="J438" s="4">
        <v>121</v>
      </c>
      <c r="K438" s="72">
        <v>593.9</v>
      </c>
      <c r="L438" s="73"/>
      <c r="M438" s="73"/>
      <c r="N438" s="73">
        <v>83.9</v>
      </c>
      <c r="O438" s="72">
        <f>SUM(K438:N438)</f>
        <v>677.8</v>
      </c>
    </row>
    <row r="439" spans="5:15" ht="12.75">
      <c r="E439" s="6" t="s">
        <v>62</v>
      </c>
      <c r="F439" s="4" t="s">
        <v>30</v>
      </c>
      <c r="G439" s="4" t="s">
        <v>13</v>
      </c>
      <c r="H439" s="4" t="s">
        <v>6</v>
      </c>
      <c r="I439" s="4" t="s">
        <v>253</v>
      </c>
      <c r="J439" s="4">
        <v>112</v>
      </c>
      <c r="K439" s="72">
        <v>0</v>
      </c>
      <c r="L439" s="73"/>
      <c r="M439" s="73"/>
      <c r="N439" s="73"/>
      <c r="O439" s="72"/>
    </row>
    <row r="440" spans="5:15" ht="25.5">
      <c r="E440" s="54" t="s">
        <v>209</v>
      </c>
      <c r="F440" s="4" t="s">
        <v>30</v>
      </c>
      <c r="G440" s="4" t="s">
        <v>13</v>
      </c>
      <c r="H440" s="4" t="s">
        <v>6</v>
      </c>
      <c r="I440" s="4" t="s">
        <v>252</v>
      </c>
      <c r="J440" s="4">
        <v>129</v>
      </c>
      <c r="K440" s="72">
        <v>181.4</v>
      </c>
      <c r="L440" s="73"/>
      <c r="M440" s="73"/>
      <c r="N440" s="73">
        <v>44.7</v>
      </c>
      <c r="O440" s="72">
        <f>SUM(K440:N440)</f>
        <v>226.10000000000002</v>
      </c>
    </row>
    <row r="441" spans="5:15" ht="12.75" hidden="1">
      <c r="E441" s="6" t="s">
        <v>63</v>
      </c>
      <c r="F441" s="4" t="s">
        <v>30</v>
      </c>
      <c r="G441" s="4" t="s">
        <v>13</v>
      </c>
      <c r="H441" s="4" t="s">
        <v>6</v>
      </c>
      <c r="I441" s="4" t="s">
        <v>178</v>
      </c>
      <c r="J441" s="4">
        <v>200</v>
      </c>
      <c r="K441" s="72">
        <f>+K442</f>
        <v>0</v>
      </c>
      <c r="L441" s="73"/>
      <c r="M441" s="73"/>
      <c r="N441" s="73"/>
      <c r="O441" s="72"/>
    </row>
    <row r="442" spans="5:15" ht="25.5" hidden="1">
      <c r="E442" s="7" t="s">
        <v>83</v>
      </c>
      <c r="F442" s="4" t="s">
        <v>30</v>
      </c>
      <c r="G442" s="4" t="s">
        <v>13</v>
      </c>
      <c r="H442" s="4" t="s">
        <v>6</v>
      </c>
      <c r="I442" s="4" t="s">
        <v>178</v>
      </c>
      <c r="J442" s="4">
        <v>240</v>
      </c>
      <c r="K442" s="72">
        <f>+K443+K444</f>
        <v>0</v>
      </c>
      <c r="L442" s="73"/>
      <c r="M442" s="73"/>
      <c r="N442" s="73"/>
      <c r="O442" s="72"/>
    </row>
    <row r="443" spans="5:15" ht="25.5" hidden="1">
      <c r="E443" s="7" t="s">
        <v>64</v>
      </c>
      <c r="F443" s="4" t="s">
        <v>30</v>
      </c>
      <c r="G443" s="4" t="s">
        <v>13</v>
      </c>
      <c r="H443" s="4" t="s">
        <v>6</v>
      </c>
      <c r="I443" s="4" t="s">
        <v>178</v>
      </c>
      <c r="J443" s="4">
        <v>242</v>
      </c>
      <c r="K443" s="72">
        <v>0</v>
      </c>
      <c r="L443" s="73"/>
      <c r="M443" s="73"/>
      <c r="N443" s="73"/>
      <c r="O443" s="72"/>
    </row>
    <row r="444" spans="5:15" ht="25.5" hidden="1">
      <c r="E444" s="7" t="s">
        <v>65</v>
      </c>
      <c r="F444" s="4" t="s">
        <v>30</v>
      </c>
      <c r="G444" s="4" t="s">
        <v>13</v>
      </c>
      <c r="H444" s="4" t="s">
        <v>6</v>
      </c>
      <c r="I444" s="4" t="s">
        <v>178</v>
      </c>
      <c r="J444" s="4">
        <v>244</v>
      </c>
      <c r="K444" s="72">
        <v>0</v>
      </c>
      <c r="L444" s="73"/>
      <c r="M444" s="73"/>
      <c r="N444" s="73"/>
      <c r="O444" s="72"/>
    </row>
    <row r="445" spans="5:15" ht="12.75" hidden="1">
      <c r="E445" s="6" t="s">
        <v>66</v>
      </c>
      <c r="F445" s="4" t="s">
        <v>30</v>
      </c>
      <c r="G445" s="4" t="s">
        <v>13</v>
      </c>
      <c r="H445" s="4" t="s">
        <v>6</v>
      </c>
      <c r="I445" s="4"/>
      <c r="J445" s="4">
        <v>800</v>
      </c>
      <c r="K445" s="72">
        <f>+K446</f>
        <v>0</v>
      </c>
      <c r="L445" s="73"/>
      <c r="M445" s="73"/>
      <c r="N445" s="73"/>
      <c r="O445" s="72"/>
    </row>
    <row r="446" spans="5:15" ht="25.5" hidden="1">
      <c r="E446" s="7" t="s">
        <v>67</v>
      </c>
      <c r="F446" s="4" t="s">
        <v>30</v>
      </c>
      <c r="G446" s="4" t="s">
        <v>13</v>
      </c>
      <c r="H446" s="4" t="s">
        <v>6</v>
      </c>
      <c r="I446" s="4"/>
      <c r="J446" s="4">
        <v>850</v>
      </c>
      <c r="K446" s="72">
        <f>+K447+K448</f>
        <v>0</v>
      </c>
      <c r="L446" s="73"/>
      <c r="M446" s="73"/>
      <c r="N446" s="73"/>
      <c r="O446" s="72"/>
    </row>
    <row r="447" spans="5:15" ht="12.75" hidden="1">
      <c r="E447" s="6" t="s">
        <v>68</v>
      </c>
      <c r="F447" s="4" t="s">
        <v>30</v>
      </c>
      <c r="G447" s="4" t="s">
        <v>13</v>
      </c>
      <c r="H447" s="4" t="s">
        <v>6</v>
      </c>
      <c r="I447" s="4"/>
      <c r="J447" s="4">
        <v>851</v>
      </c>
      <c r="K447" s="72">
        <v>0</v>
      </c>
      <c r="L447" s="73"/>
      <c r="M447" s="73"/>
      <c r="N447" s="73"/>
      <c r="O447" s="72"/>
    </row>
    <row r="448" spans="5:15" ht="12.75" hidden="1">
      <c r="E448" s="6" t="s">
        <v>69</v>
      </c>
      <c r="F448" s="4" t="s">
        <v>30</v>
      </c>
      <c r="G448" s="4" t="s">
        <v>13</v>
      </c>
      <c r="H448" s="4" t="s">
        <v>6</v>
      </c>
      <c r="I448" s="4"/>
      <c r="J448" s="4">
        <v>852</v>
      </c>
      <c r="K448" s="72">
        <v>0</v>
      </c>
      <c r="L448" s="73"/>
      <c r="M448" s="73"/>
      <c r="N448" s="73"/>
      <c r="O448" s="72"/>
    </row>
    <row r="449" spans="5:15" ht="12.75">
      <c r="E449" s="6" t="s">
        <v>63</v>
      </c>
      <c r="F449" s="4">
        <v>13</v>
      </c>
      <c r="G449" s="4">
        <v>7</v>
      </c>
      <c r="H449" s="4">
        <v>9</v>
      </c>
      <c r="I449" s="4">
        <v>150000190</v>
      </c>
      <c r="J449" s="4">
        <v>200</v>
      </c>
      <c r="K449" s="72">
        <v>55</v>
      </c>
      <c r="L449" s="73">
        <v>-28</v>
      </c>
      <c r="M449" s="73">
        <v>-27</v>
      </c>
      <c r="N449" s="73"/>
      <c r="O449" s="72">
        <v>0</v>
      </c>
    </row>
    <row r="450" spans="5:15" ht="25.5">
      <c r="E450" s="7" t="s">
        <v>83</v>
      </c>
      <c r="F450" s="4">
        <v>13</v>
      </c>
      <c r="G450" s="4">
        <v>7</v>
      </c>
      <c r="H450" s="4">
        <v>9</v>
      </c>
      <c r="I450" s="4">
        <v>150000190</v>
      </c>
      <c r="J450" s="4">
        <v>240</v>
      </c>
      <c r="K450" s="72">
        <v>55</v>
      </c>
      <c r="L450" s="73">
        <v>-28</v>
      </c>
      <c r="M450" s="73">
        <v>-27</v>
      </c>
      <c r="N450" s="73"/>
      <c r="O450" s="72">
        <v>0</v>
      </c>
    </row>
    <row r="451" spans="5:15" ht="12.75">
      <c r="E451" s="6" t="s">
        <v>131</v>
      </c>
      <c r="F451" s="4">
        <v>13</v>
      </c>
      <c r="G451" s="4">
        <v>7</v>
      </c>
      <c r="H451" s="4">
        <v>9</v>
      </c>
      <c r="I451" s="4">
        <v>150000190</v>
      </c>
      <c r="J451" s="4">
        <v>244</v>
      </c>
      <c r="K451" s="72">
        <v>55</v>
      </c>
      <c r="L451" s="73">
        <v>-28</v>
      </c>
      <c r="M451" s="73">
        <v>-27</v>
      </c>
      <c r="N451" s="73"/>
      <c r="O451" s="72">
        <v>0</v>
      </c>
    </row>
    <row r="452" spans="5:15" ht="25.5">
      <c r="E452" s="12" t="s">
        <v>165</v>
      </c>
      <c r="F452" s="2" t="s">
        <v>30</v>
      </c>
      <c r="G452" s="2" t="s">
        <v>13</v>
      </c>
      <c r="H452" s="2" t="s">
        <v>6</v>
      </c>
      <c r="I452" s="2"/>
      <c r="J452" s="2"/>
      <c r="K452" s="76">
        <v>9213.6</v>
      </c>
      <c r="L452" s="77">
        <v>-509.1</v>
      </c>
      <c r="M452" s="77">
        <v>0</v>
      </c>
      <c r="N452" s="77">
        <v>-62.6</v>
      </c>
      <c r="O452" s="76">
        <f>SUM(K452:N452)</f>
        <v>8641.9</v>
      </c>
    </row>
    <row r="453" spans="5:15" ht="12.75">
      <c r="E453" s="6" t="s">
        <v>8</v>
      </c>
      <c r="F453" s="4" t="s">
        <v>30</v>
      </c>
      <c r="G453" s="4" t="s">
        <v>13</v>
      </c>
      <c r="H453" s="4" t="s">
        <v>6</v>
      </c>
      <c r="I453" s="4" t="s">
        <v>254</v>
      </c>
      <c r="J453" s="4"/>
      <c r="K453" s="72">
        <v>9213.6</v>
      </c>
      <c r="L453" s="73">
        <v>-509.1</v>
      </c>
      <c r="M453" s="73"/>
      <c r="N453" s="73">
        <v>-62.6</v>
      </c>
      <c r="O453" s="72">
        <f>SUM(K453:N453)</f>
        <v>8641.9</v>
      </c>
    </row>
    <row r="454" spans="5:15" ht="25.5" customHeight="1">
      <c r="E454" s="7" t="s">
        <v>59</v>
      </c>
      <c r="F454" s="4" t="s">
        <v>30</v>
      </c>
      <c r="G454" s="4" t="s">
        <v>13</v>
      </c>
      <c r="H454" s="4" t="s">
        <v>6</v>
      </c>
      <c r="I454" s="4" t="s">
        <v>255</v>
      </c>
      <c r="J454" s="4">
        <v>100</v>
      </c>
      <c r="K454" s="72">
        <v>7872</v>
      </c>
      <c r="L454" s="73"/>
      <c r="M454" s="73">
        <f>+M455</f>
        <v>0</v>
      </c>
      <c r="N454" s="73">
        <v>-128.6</v>
      </c>
      <c r="O454" s="72">
        <f>SUM(K454:N454)</f>
        <v>7743.4</v>
      </c>
    </row>
    <row r="455" spans="5:15" ht="12.75">
      <c r="E455" s="7" t="s">
        <v>60</v>
      </c>
      <c r="F455" s="4" t="s">
        <v>30</v>
      </c>
      <c r="G455" s="4" t="s">
        <v>13</v>
      </c>
      <c r="H455" s="4" t="s">
        <v>6</v>
      </c>
      <c r="I455" s="4" t="s">
        <v>255</v>
      </c>
      <c r="J455" s="4">
        <v>110</v>
      </c>
      <c r="K455" s="72">
        <v>7872</v>
      </c>
      <c r="L455" s="73">
        <f>+L456+L457+L458</f>
        <v>0</v>
      </c>
      <c r="M455" s="73">
        <f>+M456+M457+M458</f>
        <v>0</v>
      </c>
      <c r="N455" s="73">
        <v>-128.6</v>
      </c>
      <c r="O455" s="72">
        <f>SUM(K455:N455)</f>
        <v>7743.4</v>
      </c>
    </row>
    <row r="456" spans="5:15" ht="12.75">
      <c r="E456" s="54" t="s">
        <v>208</v>
      </c>
      <c r="F456" s="4" t="s">
        <v>30</v>
      </c>
      <c r="G456" s="4" t="s">
        <v>13</v>
      </c>
      <c r="H456" s="4" t="s">
        <v>6</v>
      </c>
      <c r="I456" s="4" t="s">
        <v>255</v>
      </c>
      <c r="J456" s="4">
        <v>111</v>
      </c>
      <c r="K456" s="72">
        <v>6046.1</v>
      </c>
      <c r="L456" s="73"/>
      <c r="M456" s="73"/>
      <c r="N456" s="73">
        <v>-83.9</v>
      </c>
      <c r="O456" s="72">
        <f>SUM(K456:N456)</f>
        <v>5962.200000000001</v>
      </c>
    </row>
    <row r="457" spans="5:15" ht="12.75">
      <c r="E457" s="6" t="s">
        <v>62</v>
      </c>
      <c r="F457" s="4" t="s">
        <v>30</v>
      </c>
      <c r="G457" s="4" t="s">
        <v>13</v>
      </c>
      <c r="H457" s="4" t="s">
        <v>6</v>
      </c>
      <c r="I457" s="4" t="s">
        <v>256</v>
      </c>
      <c r="J457" s="4">
        <v>112</v>
      </c>
      <c r="K457" s="72">
        <v>0</v>
      </c>
      <c r="L457" s="73"/>
      <c r="M457" s="73"/>
      <c r="N457" s="73"/>
      <c r="O457" s="72"/>
    </row>
    <row r="458" spans="5:15" ht="25.5">
      <c r="E458" s="54" t="s">
        <v>209</v>
      </c>
      <c r="F458" s="4" t="s">
        <v>30</v>
      </c>
      <c r="G458" s="4" t="s">
        <v>13</v>
      </c>
      <c r="H458" s="4" t="s">
        <v>6</v>
      </c>
      <c r="I458" s="4" t="s">
        <v>255</v>
      </c>
      <c r="J458" s="4">
        <v>119</v>
      </c>
      <c r="K458" s="72">
        <v>1825.9</v>
      </c>
      <c r="L458" s="73"/>
      <c r="M458" s="73"/>
      <c r="N458" s="73">
        <v>-44.7</v>
      </c>
      <c r="O458" s="72">
        <f>SUM(K458:N458)</f>
        <v>1781.2</v>
      </c>
    </row>
    <row r="459" spans="5:15" ht="12.75">
      <c r="E459" s="6" t="s">
        <v>63</v>
      </c>
      <c r="F459" s="4" t="s">
        <v>30</v>
      </c>
      <c r="G459" s="4" t="s">
        <v>13</v>
      </c>
      <c r="H459" s="4" t="s">
        <v>6</v>
      </c>
      <c r="I459" s="4" t="s">
        <v>256</v>
      </c>
      <c r="J459" s="4">
        <v>200</v>
      </c>
      <c r="K459" s="72">
        <v>1321.6</v>
      </c>
      <c r="L459" s="73">
        <v>-509.1</v>
      </c>
      <c r="M459" s="73"/>
      <c r="N459" s="73">
        <v>66</v>
      </c>
      <c r="O459" s="72">
        <f>SUM(K459:N459)</f>
        <v>878.4999999999999</v>
      </c>
    </row>
    <row r="460" spans="5:15" ht="25.5">
      <c r="E460" s="7" t="s">
        <v>83</v>
      </c>
      <c r="F460" s="4" t="s">
        <v>30</v>
      </c>
      <c r="G460" s="4" t="s">
        <v>13</v>
      </c>
      <c r="H460" s="4" t="s">
        <v>6</v>
      </c>
      <c r="I460" s="4" t="s">
        <v>256</v>
      </c>
      <c r="J460" s="4">
        <v>240</v>
      </c>
      <c r="K460" s="72">
        <v>1321.6</v>
      </c>
      <c r="L460" s="73">
        <v>-509.1</v>
      </c>
      <c r="M460" s="73"/>
      <c r="N460" s="73">
        <v>66</v>
      </c>
      <c r="O460" s="72">
        <f>SUM(K460:N460)</f>
        <v>878.4999999999999</v>
      </c>
    </row>
    <row r="461" spans="5:16" ht="25.5">
      <c r="E461" s="7" t="s">
        <v>64</v>
      </c>
      <c r="F461" s="4" t="s">
        <v>30</v>
      </c>
      <c r="G461" s="4" t="s">
        <v>13</v>
      </c>
      <c r="H461" s="4" t="s">
        <v>6</v>
      </c>
      <c r="I461" s="4" t="s">
        <v>256</v>
      </c>
      <c r="J461" s="4">
        <v>242</v>
      </c>
      <c r="K461" s="72">
        <v>132.1</v>
      </c>
      <c r="L461" s="73">
        <v>-15.1</v>
      </c>
      <c r="M461" s="73"/>
      <c r="N461" s="73">
        <v>66</v>
      </c>
      <c r="O461" s="72">
        <f>SUM(K461:N461)</f>
        <v>183</v>
      </c>
      <c r="P461" s="26">
        <v>192</v>
      </c>
    </row>
    <row r="462" spans="5:16" ht="25.5">
      <c r="E462" s="7" t="s">
        <v>65</v>
      </c>
      <c r="F462" s="4" t="s">
        <v>30</v>
      </c>
      <c r="G462" s="4" t="s">
        <v>13</v>
      </c>
      <c r="H462" s="4" t="s">
        <v>6</v>
      </c>
      <c r="I462" s="4" t="s">
        <v>256</v>
      </c>
      <c r="J462" s="4">
        <v>244</v>
      </c>
      <c r="K462" s="72">
        <v>1189.5</v>
      </c>
      <c r="L462" s="73">
        <v>-494</v>
      </c>
      <c r="M462" s="73">
        <v>-25.3</v>
      </c>
      <c r="N462" s="73"/>
      <c r="O462" s="72">
        <f>SUM(K462:N462)</f>
        <v>670.2</v>
      </c>
      <c r="P462" s="26">
        <v>686.5</v>
      </c>
    </row>
    <row r="463" spans="5:15" ht="12.75">
      <c r="E463" s="6" t="s">
        <v>66</v>
      </c>
      <c r="F463" s="4" t="s">
        <v>30</v>
      </c>
      <c r="G463" s="4" t="s">
        <v>13</v>
      </c>
      <c r="H463" s="4" t="s">
        <v>6</v>
      </c>
      <c r="I463" s="4" t="s">
        <v>256</v>
      </c>
      <c r="J463" s="4">
        <v>800</v>
      </c>
      <c r="K463" s="72">
        <v>20</v>
      </c>
      <c r="L463" s="73">
        <f>+L464</f>
        <v>0</v>
      </c>
      <c r="M463" s="73">
        <f>+M464</f>
        <v>0</v>
      </c>
      <c r="N463" s="73"/>
      <c r="O463" s="72">
        <v>20</v>
      </c>
    </row>
    <row r="464" spans="5:15" ht="25.5">
      <c r="E464" s="7" t="s">
        <v>67</v>
      </c>
      <c r="F464" s="4" t="s">
        <v>30</v>
      </c>
      <c r="G464" s="4" t="s">
        <v>13</v>
      </c>
      <c r="H464" s="4" t="s">
        <v>6</v>
      </c>
      <c r="I464" s="4" t="s">
        <v>256</v>
      </c>
      <c r="J464" s="4">
        <v>850</v>
      </c>
      <c r="K464" s="72">
        <v>20</v>
      </c>
      <c r="L464" s="73">
        <f>+L465+L466</f>
        <v>0</v>
      </c>
      <c r="M464" s="73">
        <f>+M465+M466</f>
        <v>0</v>
      </c>
      <c r="N464" s="73"/>
      <c r="O464" s="72">
        <v>20</v>
      </c>
    </row>
    <row r="465" spans="5:15" ht="12.75">
      <c r="E465" s="6" t="s">
        <v>68</v>
      </c>
      <c r="F465" s="4" t="s">
        <v>30</v>
      </c>
      <c r="G465" s="4" t="s">
        <v>13</v>
      </c>
      <c r="H465" s="4" t="s">
        <v>6</v>
      </c>
      <c r="I465" s="4" t="s">
        <v>256</v>
      </c>
      <c r="J465" s="4">
        <v>851</v>
      </c>
      <c r="K465" s="72">
        <v>1.5</v>
      </c>
      <c r="L465" s="73"/>
      <c r="M465" s="73"/>
      <c r="N465" s="73"/>
      <c r="O465" s="72">
        <v>1.5</v>
      </c>
    </row>
    <row r="466" spans="5:15" ht="12.75">
      <c r="E466" s="6" t="s">
        <v>69</v>
      </c>
      <c r="F466" s="4" t="s">
        <v>30</v>
      </c>
      <c r="G466" s="4" t="s">
        <v>13</v>
      </c>
      <c r="H466" s="4" t="s">
        <v>6</v>
      </c>
      <c r="I466" s="4" t="s">
        <v>256</v>
      </c>
      <c r="J466" s="4">
        <v>852</v>
      </c>
      <c r="K466" s="72">
        <v>18.5</v>
      </c>
      <c r="L466" s="73"/>
      <c r="M466" s="73"/>
      <c r="N466" s="73"/>
      <c r="O466" s="72">
        <v>18.5</v>
      </c>
    </row>
    <row r="467" spans="5:15" ht="15">
      <c r="E467" s="14" t="s">
        <v>4</v>
      </c>
      <c r="F467" s="2" t="s">
        <v>30</v>
      </c>
      <c r="G467" s="2">
        <v>10</v>
      </c>
      <c r="H467" s="2" t="s">
        <v>19</v>
      </c>
      <c r="I467" s="2"/>
      <c r="J467" s="2"/>
      <c r="K467" s="74">
        <f>+K468</f>
        <v>1040.5</v>
      </c>
      <c r="L467" s="75">
        <f>+L468</f>
        <v>0</v>
      </c>
      <c r="M467" s="75">
        <v>0</v>
      </c>
      <c r="N467" s="75"/>
      <c r="O467" s="74">
        <v>1040.5</v>
      </c>
    </row>
    <row r="468" spans="5:15" ht="27.75" customHeight="1">
      <c r="E468" s="7" t="s">
        <v>299</v>
      </c>
      <c r="F468" s="4" t="s">
        <v>30</v>
      </c>
      <c r="G468" s="4">
        <v>10</v>
      </c>
      <c r="H468" s="4" t="s">
        <v>19</v>
      </c>
      <c r="I468" s="4" t="s">
        <v>240</v>
      </c>
      <c r="J468" s="4">
        <v>313</v>
      </c>
      <c r="K468" s="72">
        <v>1040.5</v>
      </c>
      <c r="L468" s="73"/>
      <c r="M468" s="73">
        <v>0</v>
      </c>
      <c r="N468" s="73"/>
      <c r="O468" s="72">
        <v>1040.5</v>
      </c>
    </row>
    <row r="469" spans="5:15" ht="12.75">
      <c r="E469" s="8" t="s">
        <v>34</v>
      </c>
      <c r="F469" s="2" t="s">
        <v>30</v>
      </c>
      <c r="G469" s="2">
        <v>10</v>
      </c>
      <c r="H469" s="2" t="s">
        <v>17</v>
      </c>
      <c r="I469" s="2"/>
      <c r="J469" s="2"/>
      <c r="K469" s="76">
        <v>2980.7</v>
      </c>
      <c r="L469" s="77">
        <f>L470</f>
        <v>0</v>
      </c>
      <c r="M469" s="77">
        <f>M470</f>
        <v>0</v>
      </c>
      <c r="N469" s="77"/>
      <c r="O469" s="76">
        <v>2980.7</v>
      </c>
    </row>
    <row r="470" spans="5:15" ht="38.25">
      <c r="E470" s="7" t="s">
        <v>33</v>
      </c>
      <c r="F470" s="4" t="s">
        <v>30</v>
      </c>
      <c r="G470" s="4">
        <v>10</v>
      </c>
      <c r="H470" s="4" t="s">
        <v>17</v>
      </c>
      <c r="I470" s="4" t="s">
        <v>276</v>
      </c>
      <c r="J470" s="4">
        <v>313</v>
      </c>
      <c r="K470" s="72">
        <v>2980.7</v>
      </c>
      <c r="L470" s="73"/>
      <c r="M470" s="73"/>
      <c r="N470" s="73"/>
      <c r="O470" s="72">
        <v>2980.7</v>
      </c>
    </row>
    <row r="471" spans="5:15" ht="26.25">
      <c r="E471" s="5" t="s">
        <v>55</v>
      </c>
      <c r="F471" s="2" t="s">
        <v>29</v>
      </c>
      <c r="G471" s="2"/>
      <c r="H471" s="2"/>
      <c r="I471" s="2"/>
      <c r="J471" s="2"/>
      <c r="K471" s="74">
        <v>36884.7</v>
      </c>
      <c r="L471" s="75">
        <v>-324.1</v>
      </c>
      <c r="M471" s="75">
        <v>221</v>
      </c>
      <c r="N471" s="75">
        <v>11.7</v>
      </c>
      <c r="O471" s="74">
        <f>SUM(K471:N471)</f>
        <v>36793.299999999996</v>
      </c>
    </row>
    <row r="472" spans="5:15" ht="12.75">
      <c r="E472" s="5" t="s">
        <v>26</v>
      </c>
      <c r="F472" s="2" t="s">
        <v>29</v>
      </c>
      <c r="G472" s="2" t="s">
        <v>13</v>
      </c>
      <c r="H472" s="2"/>
      <c r="I472" s="2"/>
      <c r="J472" s="2"/>
      <c r="K472" s="76"/>
      <c r="L472" s="77"/>
      <c r="M472" s="77"/>
      <c r="N472" s="77"/>
      <c r="O472" s="76"/>
    </row>
    <row r="473" spans="5:15" ht="15" customHeight="1">
      <c r="E473" s="47" t="s">
        <v>2</v>
      </c>
      <c r="F473" s="2" t="s">
        <v>29</v>
      </c>
      <c r="G473" s="2" t="s">
        <v>13</v>
      </c>
      <c r="H473" s="2" t="s">
        <v>14</v>
      </c>
      <c r="I473" s="2"/>
      <c r="J473" s="2"/>
      <c r="K473" s="76">
        <v>7511.6</v>
      </c>
      <c r="L473" s="77">
        <f>L474</f>
        <v>0</v>
      </c>
      <c r="M473" s="77">
        <f>M474</f>
        <v>0</v>
      </c>
      <c r="N473" s="77">
        <v>7.8</v>
      </c>
      <c r="O473" s="76">
        <f>SUM(K473:N473)</f>
        <v>7519.400000000001</v>
      </c>
    </row>
    <row r="474" spans="5:15" ht="15">
      <c r="E474" s="34" t="s">
        <v>179</v>
      </c>
      <c r="F474" s="4" t="s">
        <v>29</v>
      </c>
      <c r="G474" s="4" t="s">
        <v>13</v>
      </c>
      <c r="H474" s="4" t="s">
        <v>14</v>
      </c>
      <c r="I474" s="4" t="s">
        <v>249</v>
      </c>
      <c r="J474" s="4"/>
      <c r="K474" s="72">
        <v>7511.6</v>
      </c>
      <c r="L474" s="73">
        <f>L475</f>
        <v>0</v>
      </c>
      <c r="M474" s="73">
        <f>M475</f>
        <v>0</v>
      </c>
      <c r="N474" s="73">
        <v>7.8</v>
      </c>
      <c r="O474" s="72">
        <f>SUM(K474:N474)</f>
        <v>7519.400000000001</v>
      </c>
    </row>
    <row r="475" spans="5:15" ht="15">
      <c r="E475" s="34" t="s">
        <v>179</v>
      </c>
      <c r="F475" s="4" t="s">
        <v>29</v>
      </c>
      <c r="G475" s="4" t="s">
        <v>13</v>
      </c>
      <c r="H475" s="4" t="s">
        <v>14</v>
      </c>
      <c r="I475" s="4" t="s">
        <v>249</v>
      </c>
      <c r="J475" s="4"/>
      <c r="K475" s="72">
        <v>7511.6</v>
      </c>
      <c r="L475" s="73">
        <f aca="true" t="shared" si="19" ref="L475:M478">+L476</f>
        <v>0</v>
      </c>
      <c r="M475" s="73">
        <f t="shared" si="19"/>
        <v>0</v>
      </c>
      <c r="N475" s="73">
        <v>7.8</v>
      </c>
      <c r="O475" s="72">
        <f>SUM(K475:N475)</f>
        <v>7519.400000000001</v>
      </c>
    </row>
    <row r="476" spans="5:15" ht="12.75">
      <c r="E476" s="23" t="s">
        <v>146</v>
      </c>
      <c r="F476" s="4" t="s">
        <v>29</v>
      </c>
      <c r="G476" s="4" t="s">
        <v>13</v>
      </c>
      <c r="H476" s="4" t="s">
        <v>14</v>
      </c>
      <c r="I476" s="4" t="s">
        <v>249</v>
      </c>
      <c r="J476" s="4"/>
      <c r="K476" s="72">
        <v>7511.6</v>
      </c>
      <c r="L476" s="73">
        <f t="shared" si="19"/>
        <v>0</v>
      </c>
      <c r="M476" s="73">
        <f t="shared" si="19"/>
        <v>0</v>
      </c>
      <c r="N476" s="73">
        <v>7.8</v>
      </c>
      <c r="O476" s="72">
        <f>SUM(K476:N476)</f>
        <v>7519.400000000001</v>
      </c>
    </row>
    <row r="477" spans="5:15" ht="25.5">
      <c r="E477" s="54" t="s">
        <v>218</v>
      </c>
      <c r="F477" s="4" t="s">
        <v>29</v>
      </c>
      <c r="G477" s="4" t="s">
        <v>13</v>
      </c>
      <c r="H477" s="4" t="s">
        <v>14</v>
      </c>
      <c r="I477" s="4" t="s">
        <v>249</v>
      </c>
      <c r="J477" s="4">
        <v>600</v>
      </c>
      <c r="K477" s="72">
        <v>7511.6</v>
      </c>
      <c r="L477" s="73">
        <f t="shared" si="19"/>
        <v>0</v>
      </c>
      <c r="M477" s="73">
        <f t="shared" si="19"/>
        <v>0</v>
      </c>
      <c r="N477" s="73">
        <v>7.8</v>
      </c>
      <c r="O477" s="72">
        <f>SUM(K477:N477)</f>
        <v>7519.400000000001</v>
      </c>
    </row>
    <row r="478" spans="5:15" ht="12.75">
      <c r="E478" s="7" t="s">
        <v>70</v>
      </c>
      <c r="F478" s="4" t="s">
        <v>29</v>
      </c>
      <c r="G478" s="4" t="s">
        <v>13</v>
      </c>
      <c r="H478" s="4" t="s">
        <v>14</v>
      </c>
      <c r="I478" s="4" t="s">
        <v>249</v>
      </c>
      <c r="J478" s="4">
        <v>610</v>
      </c>
      <c r="K478" s="72">
        <v>7511.6</v>
      </c>
      <c r="L478" s="73">
        <f t="shared" si="19"/>
        <v>0</v>
      </c>
      <c r="M478" s="73">
        <f t="shared" si="19"/>
        <v>0</v>
      </c>
      <c r="N478" s="73">
        <v>7.8</v>
      </c>
      <c r="O478" s="72">
        <f>SUM(K478:N478)</f>
        <v>7519.400000000001</v>
      </c>
    </row>
    <row r="479" spans="5:15" ht="38.25">
      <c r="E479" s="54" t="s">
        <v>219</v>
      </c>
      <c r="F479" s="4" t="s">
        <v>29</v>
      </c>
      <c r="G479" s="4" t="s">
        <v>13</v>
      </c>
      <c r="H479" s="4" t="s">
        <v>14</v>
      </c>
      <c r="I479" s="4" t="s">
        <v>249</v>
      </c>
      <c r="J479" s="4">
        <v>611</v>
      </c>
      <c r="K479" s="72">
        <v>7511.6</v>
      </c>
      <c r="L479" s="73"/>
      <c r="M479" s="73"/>
      <c r="N479" s="73">
        <v>7.8</v>
      </c>
      <c r="O479" s="72">
        <f>SUM(K479:N479)</f>
        <v>7519.400000000001</v>
      </c>
    </row>
    <row r="480" spans="5:15" ht="15">
      <c r="E480" s="14" t="s">
        <v>4</v>
      </c>
      <c r="F480" s="2" t="s">
        <v>29</v>
      </c>
      <c r="G480" s="2">
        <v>10</v>
      </c>
      <c r="H480" s="2" t="s">
        <v>19</v>
      </c>
      <c r="I480" s="2"/>
      <c r="J480" s="2"/>
      <c r="K480" s="74">
        <v>79.8</v>
      </c>
      <c r="L480" s="75">
        <f>+L481</f>
        <v>0</v>
      </c>
      <c r="M480" s="75">
        <v>0</v>
      </c>
      <c r="N480" s="75"/>
      <c r="O480" s="74">
        <v>79.8</v>
      </c>
    </row>
    <row r="481" spans="5:15" ht="29.25" customHeight="1">
      <c r="E481" s="7" t="s">
        <v>299</v>
      </c>
      <c r="F481" s="4" t="s">
        <v>29</v>
      </c>
      <c r="G481" s="4">
        <v>10</v>
      </c>
      <c r="H481" s="4" t="s">
        <v>19</v>
      </c>
      <c r="I481" s="4" t="s">
        <v>240</v>
      </c>
      <c r="J481" s="4">
        <v>313</v>
      </c>
      <c r="K481" s="72">
        <v>79.8</v>
      </c>
      <c r="L481" s="73"/>
      <c r="M481" s="73">
        <v>0</v>
      </c>
      <c r="N481" s="73"/>
      <c r="O481" s="72">
        <v>79.8</v>
      </c>
    </row>
    <row r="482" spans="5:15" ht="14.25">
      <c r="E482" s="14" t="s">
        <v>57</v>
      </c>
      <c r="F482" s="2" t="s">
        <v>29</v>
      </c>
      <c r="G482" s="2" t="s">
        <v>9</v>
      </c>
      <c r="H482" s="2"/>
      <c r="I482" s="2"/>
      <c r="J482" s="2"/>
      <c r="K482" s="76">
        <v>28952.3</v>
      </c>
      <c r="L482" s="77">
        <v>-204.1</v>
      </c>
      <c r="M482" s="77">
        <v>221</v>
      </c>
      <c r="N482" s="77">
        <v>4</v>
      </c>
      <c r="O482" s="76">
        <f>SUM(K482:N482)</f>
        <v>28973.2</v>
      </c>
    </row>
    <row r="483" spans="5:15" ht="15">
      <c r="E483" s="34" t="s">
        <v>148</v>
      </c>
      <c r="F483" s="4" t="s">
        <v>29</v>
      </c>
      <c r="G483" s="4" t="s">
        <v>9</v>
      </c>
      <c r="H483" s="4" t="s">
        <v>7</v>
      </c>
      <c r="I483" s="4"/>
      <c r="J483" s="4"/>
      <c r="K483" s="72"/>
      <c r="L483" s="73"/>
      <c r="M483" s="73"/>
      <c r="N483" s="73"/>
      <c r="O483" s="72"/>
    </row>
    <row r="484" spans="5:15" ht="30">
      <c r="E484" s="34" t="s">
        <v>149</v>
      </c>
      <c r="F484" s="4" t="s">
        <v>29</v>
      </c>
      <c r="G484" s="4" t="s">
        <v>9</v>
      </c>
      <c r="H484" s="4" t="s">
        <v>7</v>
      </c>
      <c r="I484" s="4" t="s">
        <v>257</v>
      </c>
      <c r="J484" s="4"/>
      <c r="K484" s="72">
        <v>13015.9</v>
      </c>
      <c r="L484" s="73">
        <f aca="true" t="shared" si="20" ref="L484:M487">+L485</f>
        <v>0</v>
      </c>
      <c r="M484" s="73">
        <f t="shared" si="20"/>
        <v>0</v>
      </c>
      <c r="N484" s="73">
        <v>59.9</v>
      </c>
      <c r="O484" s="72">
        <f>SUM(K484:N484)</f>
        <v>13075.8</v>
      </c>
    </row>
    <row r="485" spans="5:15" ht="30">
      <c r="E485" s="34" t="s">
        <v>149</v>
      </c>
      <c r="F485" s="4" t="s">
        <v>29</v>
      </c>
      <c r="G485" s="4" t="s">
        <v>9</v>
      </c>
      <c r="H485" s="4" t="s">
        <v>7</v>
      </c>
      <c r="I485" s="4" t="s">
        <v>257</v>
      </c>
      <c r="J485" s="4"/>
      <c r="K485" s="72">
        <v>13015.9</v>
      </c>
      <c r="L485" s="73">
        <f t="shared" si="20"/>
        <v>0</v>
      </c>
      <c r="M485" s="73">
        <f t="shared" si="20"/>
        <v>0</v>
      </c>
      <c r="N485" s="73">
        <v>59.9</v>
      </c>
      <c r="O485" s="72">
        <f>SUM(K485:N485)</f>
        <v>13075.8</v>
      </c>
    </row>
    <row r="486" spans="5:15" ht="25.5">
      <c r="E486" s="54" t="s">
        <v>218</v>
      </c>
      <c r="F486" s="4" t="s">
        <v>29</v>
      </c>
      <c r="G486" s="4" t="s">
        <v>9</v>
      </c>
      <c r="H486" s="4" t="s">
        <v>7</v>
      </c>
      <c r="I486" s="4" t="s">
        <v>257</v>
      </c>
      <c r="J486" s="4">
        <v>600</v>
      </c>
      <c r="K486" s="72">
        <v>13015.9</v>
      </c>
      <c r="L486" s="73">
        <f t="shared" si="20"/>
        <v>0</v>
      </c>
      <c r="M486" s="73">
        <f t="shared" si="20"/>
        <v>0</v>
      </c>
      <c r="N486" s="73">
        <v>59.9</v>
      </c>
      <c r="O486" s="72">
        <f>SUM(K486:N486)</f>
        <v>13075.8</v>
      </c>
    </row>
    <row r="487" spans="5:15" ht="12.75">
      <c r="E487" s="7" t="s">
        <v>70</v>
      </c>
      <c r="F487" s="4" t="s">
        <v>29</v>
      </c>
      <c r="G487" s="4" t="s">
        <v>9</v>
      </c>
      <c r="H487" s="4" t="s">
        <v>7</v>
      </c>
      <c r="I487" s="4" t="s">
        <v>257</v>
      </c>
      <c r="J487" s="4">
        <v>610</v>
      </c>
      <c r="K487" s="72">
        <v>13015.9</v>
      </c>
      <c r="L487" s="73">
        <f t="shared" si="20"/>
        <v>0</v>
      </c>
      <c r="M487" s="73">
        <f t="shared" si="20"/>
        <v>0</v>
      </c>
      <c r="N487" s="73">
        <v>59.9</v>
      </c>
      <c r="O487" s="72">
        <f>SUM(K487:N487)</f>
        <v>13075.8</v>
      </c>
    </row>
    <row r="488" spans="5:15" ht="38.25">
      <c r="E488" s="54" t="s">
        <v>219</v>
      </c>
      <c r="F488" s="4" t="s">
        <v>29</v>
      </c>
      <c r="G488" s="4" t="s">
        <v>9</v>
      </c>
      <c r="H488" s="4" t="s">
        <v>7</v>
      </c>
      <c r="I488" s="4" t="s">
        <v>257</v>
      </c>
      <c r="J488" s="4">
        <v>611</v>
      </c>
      <c r="K488" s="72">
        <v>13015.9</v>
      </c>
      <c r="L488" s="73"/>
      <c r="M488" s="73"/>
      <c r="N488" s="73">
        <v>59.9</v>
      </c>
      <c r="O488" s="72">
        <f>SUM(K488:N488)</f>
        <v>13075.8</v>
      </c>
    </row>
    <row r="489" spans="5:15" ht="12.75">
      <c r="E489" s="6" t="s">
        <v>63</v>
      </c>
      <c r="F489" s="2" t="s">
        <v>29</v>
      </c>
      <c r="G489" s="2" t="s">
        <v>9</v>
      </c>
      <c r="H489" s="2" t="s">
        <v>7</v>
      </c>
      <c r="I489" s="2"/>
      <c r="J489" s="2"/>
      <c r="K489" s="76"/>
      <c r="L489" s="77">
        <f>+L490</f>
        <v>0</v>
      </c>
      <c r="M489" s="77">
        <v>0</v>
      </c>
      <c r="N489" s="77"/>
      <c r="O489" s="76"/>
    </row>
    <row r="490" spans="5:15" ht="12.75">
      <c r="E490" s="7" t="s">
        <v>130</v>
      </c>
      <c r="F490" s="4" t="s">
        <v>29</v>
      </c>
      <c r="G490" s="4" t="s">
        <v>9</v>
      </c>
      <c r="H490" s="4" t="s">
        <v>7</v>
      </c>
      <c r="I490" s="4" t="s">
        <v>310</v>
      </c>
      <c r="J490" s="4">
        <v>600</v>
      </c>
      <c r="K490" s="72">
        <v>116</v>
      </c>
      <c r="L490" s="73">
        <f>+L491</f>
        <v>0</v>
      </c>
      <c r="M490" s="73">
        <v>0</v>
      </c>
      <c r="N490" s="73"/>
      <c r="O490" s="72">
        <v>116</v>
      </c>
    </row>
    <row r="491" spans="5:15" ht="25.5">
      <c r="E491" s="7" t="s">
        <v>64</v>
      </c>
      <c r="F491" s="4" t="s">
        <v>29</v>
      </c>
      <c r="G491" s="4" t="s">
        <v>9</v>
      </c>
      <c r="H491" s="4" t="s">
        <v>7</v>
      </c>
      <c r="I491" s="4" t="s">
        <v>310</v>
      </c>
      <c r="J491" s="4">
        <v>610</v>
      </c>
      <c r="K491" s="72">
        <v>116</v>
      </c>
      <c r="L491" s="73">
        <f>+L492</f>
        <v>0</v>
      </c>
      <c r="M491" s="73">
        <v>0</v>
      </c>
      <c r="N491" s="73"/>
      <c r="O491" s="72">
        <v>116</v>
      </c>
    </row>
    <row r="492" spans="5:15" ht="25.5">
      <c r="E492" s="7" t="s">
        <v>65</v>
      </c>
      <c r="F492" s="4" t="s">
        <v>29</v>
      </c>
      <c r="G492" s="4" t="s">
        <v>9</v>
      </c>
      <c r="H492" s="4" t="s">
        <v>7</v>
      </c>
      <c r="I492" s="4" t="s">
        <v>310</v>
      </c>
      <c r="J492" s="4">
        <v>611</v>
      </c>
      <c r="K492" s="72">
        <v>116</v>
      </c>
      <c r="L492" s="73"/>
      <c r="M492" s="73">
        <v>0</v>
      </c>
      <c r="N492" s="73"/>
      <c r="O492" s="72">
        <v>116</v>
      </c>
    </row>
    <row r="493" spans="5:15" ht="15">
      <c r="E493" s="47" t="s">
        <v>147</v>
      </c>
      <c r="F493" s="2" t="s">
        <v>29</v>
      </c>
      <c r="G493" s="2" t="s">
        <v>9</v>
      </c>
      <c r="H493" s="2" t="s">
        <v>7</v>
      </c>
      <c r="I493" s="2"/>
      <c r="J493" s="2"/>
      <c r="K493" s="76">
        <v>7332.6</v>
      </c>
      <c r="L493" s="77">
        <v>-170</v>
      </c>
      <c r="M493" s="77">
        <v>-30</v>
      </c>
      <c r="N493" s="77">
        <v>-51.4</v>
      </c>
      <c r="O493" s="76">
        <f>SUM(K493:N493)</f>
        <v>7081.200000000001</v>
      </c>
    </row>
    <row r="494" spans="5:15" ht="25.5">
      <c r="E494" s="54" t="s">
        <v>218</v>
      </c>
      <c r="F494" s="4" t="s">
        <v>29</v>
      </c>
      <c r="G494" s="4" t="s">
        <v>9</v>
      </c>
      <c r="H494" s="4" t="s">
        <v>7</v>
      </c>
      <c r="I494" s="4" t="s">
        <v>258</v>
      </c>
      <c r="J494" s="4">
        <v>600</v>
      </c>
      <c r="K494" s="72">
        <v>7332.6</v>
      </c>
      <c r="L494" s="73">
        <v>-170</v>
      </c>
      <c r="M494" s="73">
        <v>-30</v>
      </c>
      <c r="N494" s="73">
        <v>-51.4</v>
      </c>
      <c r="O494" s="72">
        <f>SUM(K494:N494)</f>
        <v>7081.200000000001</v>
      </c>
    </row>
    <row r="495" spans="5:15" ht="12.75">
      <c r="E495" s="7" t="s">
        <v>70</v>
      </c>
      <c r="F495" s="4" t="s">
        <v>29</v>
      </c>
      <c r="G495" s="4" t="s">
        <v>9</v>
      </c>
      <c r="H495" s="4" t="s">
        <v>7</v>
      </c>
      <c r="I495" s="4" t="s">
        <v>258</v>
      </c>
      <c r="J495" s="4">
        <v>610</v>
      </c>
      <c r="K495" s="72">
        <v>7332.6</v>
      </c>
      <c r="L495" s="73">
        <v>-170</v>
      </c>
      <c r="M495" s="73">
        <v>-30</v>
      </c>
      <c r="N495" s="73">
        <v>-51.4</v>
      </c>
      <c r="O495" s="72">
        <f>SUM(K495:N495)</f>
        <v>7081.200000000001</v>
      </c>
    </row>
    <row r="496" spans="5:15" ht="38.25">
      <c r="E496" s="54" t="s">
        <v>219</v>
      </c>
      <c r="F496" s="4" t="s">
        <v>29</v>
      </c>
      <c r="G496" s="4" t="s">
        <v>9</v>
      </c>
      <c r="H496" s="4" t="s">
        <v>7</v>
      </c>
      <c r="I496" s="4" t="s">
        <v>258</v>
      </c>
      <c r="J496" s="4">
        <v>611</v>
      </c>
      <c r="K496" s="72">
        <v>7332.6</v>
      </c>
      <c r="L496" s="73">
        <v>-170</v>
      </c>
      <c r="M496" s="73">
        <v>-30</v>
      </c>
      <c r="N496" s="73">
        <v>-51.4</v>
      </c>
      <c r="O496" s="72">
        <f>SUM(K496:N496)</f>
        <v>7081.200000000001</v>
      </c>
    </row>
    <row r="497" spans="5:15" ht="25.5">
      <c r="E497" s="54" t="s">
        <v>218</v>
      </c>
      <c r="F497" s="4" t="s">
        <v>29</v>
      </c>
      <c r="G497" s="4" t="s">
        <v>9</v>
      </c>
      <c r="H497" s="4" t="s">
        <v>7</v>
      </c>
      <c r="I497" s="4" t="s">
        <v>296</v>
      </c>
      <c r="J497" s="4">
        <v>600</v>
      </c>
      <c r="K497" s="72">
        <f>+K498</f>
        <v>0</v>
      </c>
      <c r="L497" s="73">
        <f>+L498</f>
        <v>0</v>
      </c>
      <c r="M497" s="73">
        <v>5</v>
      </c>
      <c r="N497" s="73"/>
      <c r="O497" s="72">
        <v>5</v>
      </c>
    </row>
    <row r="498" spans="5:15" ht="12.75">
      <c r="E498" s="7" t="s">
        <v>70</v>
      </c>
      <c r="F498" s="4" t="s">
        <v>29</v>
      </c>
      <c r="G498" s="4" t="s">
        <v>9</v>
      </c>
      <c r="H498" s="4" t="s">
        <v>7</v>
      </c>
      <c r="I498" s="4" t="s">
        <v>296</v>
      </c>
      <c r="J498" s="4">
        <v>610</v>
      </c>
      <c r="K498" s="72">
        <f>+K499</f>
        <v>0</v>
      </c>
      <c r="L498" s="73">
        <f>+L499</f>
        <v>0</v>
      </c>
      <c r="M498" s="73">
        <v>5</v>
      </c>
      <c r="N498" s="73"/>
      <c r="O498" s="72">
        <v>5</v>
      </c>
    </row>
    <row r="499" spans="5:15" ht="38.25">
      <c r="E499" s="54" t="s">
        <v>219</v>
      </c>
      <c r="F499" s="4" t="s">
        <v>29</v>
      </c>
      <c r="G499" s="4" t="s">
        <v>9</v>
      </c>
      <c r="H499" s="4" t="s">
        <v>7</v>
      </c>
      <c r="I499" s="4" t="s">
        <v>296</v>
      </c>
      <c r="J499" s="4">
        <v>611</v>
      </c>
      <c r="K499" s="72"/>
      <c r="L499" s="73"/>
      <c r="M499" s="73">
        <v>5</v>
      </c>
      <c r="N499" s="73"/>
      <c r="O499" s="72">
        <v>5</v>
      </c>
    </row>
    <row r="500" spans="5:15" ht="15">
      <c r="E500" s="67" t="s">
        <v>4</v>
      </c>
      <c r="F500" s="65" t="s">
        <v>29</v>
      </c>
      <c r="G500" s="65">
        <v>10</v>
      </c>
      <c r="H500" s="65" t="s">
        <v>19</v>
      </c>
      <c r="I500" s="68"/>
      <c r="J500" s="68"/>
      <c r="K500" s="74">
        <f>+K502</f>
        <v>0</v>
      </c>
      <c r="L500" s="75">
        <f>+L502</f>
        <v>0</v>
      </c>
      <c r="M500" s="75">
        <v>0</v>
      </c>
      <c r="N500" s="75"/>
      <c r="O500" s="75"/>
    </row>
    <row r="501" spans="5:15" ht="25.5">
      <c r="E501" s="54" t="s">
        <v>312</v>
      </c>
      <c r="F501" s="4" t="s">
        <v>29</v>
      </c>
      <c r="G501" s="4" t="s">
        <v>9</v>
      </c>
      <c r="H501" s="4" t="s">
        <v>7</v>
      </c>
      <c r="I501" s="59">
        <v>8820076240</v>
      </c>
      <c r="J501" s="68">
        <v>112</v>
      </c>
      <c r="K501" s="74"/>
      <c r="L501" s="75"/>
      <c r="M501" s="75">
        <v>0</v>
      </c>
      <c r="N501" s="75"/>
      <c r="O501" s="74"/>
    </row>
    <row r="502" spans="5:15" ht="25.5">
      <c r="E502" s="54" t="s">
        <v>312</v>
      </c>
      <c r="F502" s="4" t="s">
        <v>29</v>
      </c>
      <c r="G502" s="4" t="s">
        <v>9</v>
      </c>
      <c r="H502" s="4" t="s">
        <v>7</v>
      </c>
      <c r="I502" s="59">
        <v>8820076240</v>
      </c>
      <c r="J502" s="4">
        <v>611</v>
      </c>
      <c r="K502" s="72">
        <v>0</v>
      </c>
      <c r="L502" s="73"/>
      <c r="M502" s="73"/>
      <c r="N502" s="73"/>
      <c r="O502" s="72"/>
    </row>
    <row r="503" spans="5:15" ht="12.75">
      <c r="E503" s="54" t="s">
        <v>63</v>
      </c>
      <c r="F503" s="4">
        <v>14</v>
      </c>
      <c r="G503" s="4">
        <v>8</v>
      </c>
      <c r="H503" s="4">
        <v>1</v>
      </c>
      <c r="I503" s="59"/>
      <c r="J503" s="4"/>
      <c r="K503" s="72"/>
      <c r="L503" s="73"/>
      <c r="M503" s="73">
        <v>150</v>
      </c>
      <c r="N503" s="73"/>
      <c r="O503" s="72">
        <v>150</v>
      </c>
    </row>
    <row r="504" spans="5:15" ht="12.75">
      <c r="E504" s="54" t="s">
        <v>363</v>
      </c>
      <c r="F504" s="4">
        <v>14</v>
      </c>
      <c r="G504" s="4">
        <v>8</v>
      </c>
      <c r="H504" s="4">
        <v>1</v>
      </c>
      <c r="I504" s="59" t="s">
        <v>364</v>
      </c>
      <c r="J504" s="4">
        <v>600</v>
      </c>
      <c r="K504" s="72"/>
      <c r="L504" s="73"/>
      <c r="M504" s="73">
        <v>150</v>
      </c>
      <c r="N504" s="73"/>
      <c r="O504" s="72">
        <v>150</v>
      </c>
    </row>
    <row r="505" spans="5:15" ht="15" customHeight="1">
      <c r="E505" s="54" t="s">
        <v>365</v>
      </c>
      <c r="F505" s="4">
        <v>14</v>
      </c>
      <c r="G505" s="4">
        <v>8</v>
      </c>
      <c r="H505" s="4">
        <v>1</v>
      </c>
      <c r="I505" s="59">
        <v>85015190</v>
      </c>
      <c r="J505" s="4">
        <v>610</v>
      </c>
      <c r="K505" s="72"/>
      <c r="L505" s="73"/>
      <c r="M505" s="73">
        <v>150</v>
      </c>
      <c r="N505" s="73"/>
      <c r="O505" s="72">
        <v>150</v>
      </c>
    </row>
    <row r="506" spans="5:15" ht="15" customHeight="1">
      <c r="E506" s="54" t="s">
        <v>131</v>
      </c>
      <c r="F506" s="4">
        <v>14</v>
      </c>
      <c r="G506" s="4">
        <v>8</v>
      </c>
      <c r="H506" s="4">
        <v>1</v>
      </c>
      <c r="I506" s="59" t="s">
        <v>364</v>
      </c>
      <c r="J506" s="4">
        <v>611</v>
      </c>
      <c r="K506" s="72"/>
      <c r="L506" s="73"/>
      <c r="M506" s="73">
        <v>150</v>
      </c>
      <c r="N506" s="73"/>
      <c r="O506" s="72">
        <v>150</v>
      </c>
    </row>
    <row r="507" spans="5:15" ht="15">
      <c r="E507" s="67" t="s">
        <v>71</v>
      </c>
      <c r="F507" s="65" t="s">
        <v>29</v>
      </c>
      <c r="G507" s="65" t="s">
        <v>9</v>
      </c>
      <c r="H507" s="65" t="s">
        <v>17</v>
      </c>
      <c r="I507" s="65"/>
      <c r="J507" s="65"/>
      <c r="K507" s="74">
        <v>589.2</v>
      </c>
      <c r="L507" s="75">
        <f>+L508</f>
        <v>0</v>
      </c>
      <c r="M507" s="75">
        <f>+M508</f>
        <v>0</v>
      </c>
      <c r="N507" s="75"/>
      <c r="O507" s="74">
        <v>589.2</v>
      </c>
    </row>
    <row r="508" spans="5:15" ht="12.75">
      <c r="E508" s="6" t="s">
        <v>11</v>
      </c>
      <c r="F508" s="4" t="s">
        <v>29</v>
      </c>
      <c r="G508" s="4" t="s">
        <v>9</v>
      </c>
      <c r="H508" s="4" t="s">
        <v>17</v>
      </c>
      <c r="I508" s="4"/>
      <c r="J508" s="4"/>
      <c r="K508" s="72">
        <v>589.2</v>
      </c>
      <c r="L508" s="73">
        <f>+L509</f>
        <v>0</v>
      </c>
      <c r="M508" s="73">
        <f>+M509</f>
        <v>0</v>
      </c>
      <c r="N508" s="73"/>
      <c r="O508" s="72">
        <v>589.2</v>
      </c>
    </row>
    <row r="509" spans="5:15" ht="12.75">
      <c r="E509" s="6" t="s">
        <v>12</v>
      </c>
      <c r="F509" s="4" t="s">
        <v>29</v>
      </c>
      <c r="G509" s="4" t="s">
        <v>9</v>
      </c>
      <c r="H509" s="4" t="s">
        <v>17</v>
      </c>
      <c r="I509" s="4" t="s">
        <v>259</v>
      </c>
      <c r="J509" s="2"/>
      <c r="K509" s="72">
        <v>589.2</v>
      </c>
      <c r="L509" s="73">
        <f>+L510+L515</f>
        <v>0</v>
      </c>
      <c r="M509" s="73">
        <f>+M510+M515</f>
        <v>0</v>
      </c>
      <c r="N509" s="73"/>
      <c r="O509" s="72">
        <v>589.2</v>
      </c>
    </row>
    <row r="510" spans="5:15" ht="38.25">
      <c r="E510" s="7" t="s">
        <v>59</v>
      </c>
      <c r="F510" s="4" t="s">
        <v>29</v>
      </c>
      <c r="G510" s="4" t="s">
        <v>9</v>
      </c>
      <c r="H510" s="4" t="s">
        <v>17</v>
      </c>
      <c r="I510" s="4" t="s">
        <v>260</v>
      </c>
      <c r="J510" s="4">
        <v>100</v>
      </c>
      <c r="K510" s="72">
        <v>589.2</v>
      </c>
      <c r="L510" s="73">
        <f>+L511</f>
        <v>0</v>
      </c>
      <c r="M510" s="73">
        <f>+M511</f>
        <v>0</v>
      </c>
      <c r="N510" s="73"/>
      <c r="O510" s="72">
        <v>589.2</v>
      </c>
    </row>
    <row r="511" spans="5:15" ht="12.75">
      <c r="E511" s="7" t="s">
        <v>60</v>
      </c>
      <c r="F511" s="4" t="s">
        <v>29</v>
      </c>
      <c r="G511" s="4" t="s">
        <v>9</v>
      </c>
      <c r="H511" s="4" t="s">
        <v>17</v>
      </c>
      <c r="I511" s="4" t="s">
        <v>260</v>
      </c>
      <c r="J511" s="4">
        <v>120</v>
      </c>
      <c r="K511" s="72">
        <v>589.2</v>
      </c>
      <c r="L511" s="73">
        <f>+L512+L513+L514</f>
        <v>0</v>
      </c>
      <c r="M511" s="73">
        <f>+M512+M513+M514</f>
        <v>0</v>
      </c>
      <c r="N511" s="73"/>
      <c r="O511" s="72">
        <v>589.2</v>
      </c>
    </row>
    <row r="512" spans="5:15" ht="12.75">
      <c r="E512" s="54" t="s">
        <v>208</v>
      </c>
      <c r="F512" s="4" t="s">
        <v>29</v>
      </c>
      <c r="G512" s="4" t="s">
        <v>9</v>
      </c>
      <c r="H512" s="4" t="s">
        <v>17</v>
      </c>
      <c r="I512" s="4" t="s">
        <v>260</v>
      </c>
      <c r="J512" s="4">
        <v>121</v>
      </c>
      <c r="K512" s="72">
        <v>452.3</v>
      </c>
      <c r="L512" s="73"/>
      <c r="M512" s="73"/>
      <c r="N512" s="73"/>
      <c r="O512" s="72">
        <v>452.3</v>
      </c>
    </row>
    <row r="513" spans="5:15" ht="12.75">
      <c r="E513" s="6" t="s">
        <v>62</v>
      </c>
      <c r="F513" s="4" t="s">
        <v>29</v>
      </c>
      <c r="G513" s="4" t="s">
        <v>9</v>
      </c>
      <c r="H513" s="4" t="s">
        <v>17</v>
      </c>
      <c r="I513" s="4" t="s">
        <v>261</v>
      </c>
      <c r="J513" s="4">
        <v>112</v>
      </c>
      <c r="K513" s="72">
        <v>0</v>
      </c>
      <c r="L513" s="73"/>
      <c r="M513" s="73"/>
      <c r="N513" s="73"/>
      <c r="O513" s="72"/>
    </row>
    <row r="514" spans="5:15" ht="25.5">
      <c r="E514" s="54" t="s">
        <v>209</v>
      </c>
      <c r="F514" s="4" t="s">
        <v>29</v>
      </c>
      <c r="G514" s="4" t="s">
        <v>9</v>
      </c>
      <c r="H514" s="4" t="s">
        <v>17</v>
      </c>
      <c r="I514" s="4" t="s">
        <v>260</v>
      </c>
      <c r="J514" s="4">
        <v>129</v>
      </c>
      <c r="K514" s="72">
        <v>136.9</v>
      </c>
      <c r="L514" s="73"/>
      <c r="M514" s="73"/>
      <c r="N514" s="73"/>
      <c r="O514" s="72">
        <v>136.9</v>
      </c>
    </row>
    <row r="515" spans="5:15" ht="12.75" hidden="1">
      <c r="E515" s="6" t="s">
        <v>63</v>
      </c>
      <c r="F515" s="4" t="s">
        <v>29</v>
      </c>
      <c r="G515" s="4" t="s">
        <v>9</v>
      </c>
      <c r="H515" s="4" t="s">
        <v>17</v>
      </c>
      <c r="I515" s="4" t="s">
        <v>180</v>
      </c>
      <c r="J515" s="4">
        <v>200</v>
      </c>
      <c r="K515" s="72">
        <f>+K516</f>
        <v>0</v>
      </c>
      <c r="L515" s="73"/>
      <c r="M515" s="73"/>
      <c r="N515" s="73"/>
      <c r="O515" s="72"/>
    </row>
    <row r="516" spans="5:15" ht="25.5" hidden="1">
      <c r="E516" s="7" t="s">
        <v>83</v>
      </c>
      <c r="F516" s="4" t="s">
        <v>29</v>
      </c>
      <c r="G516" s="4" t="s">
        <v>9</v>
      </c>
      <c r="H516" s="4" t="s">
        <v>17</v>
      </c>
      <c r="I516" s="4" t="s">
        <v>180</v>
      </c>
      <c r="J516" s="4">
        <v>240</v>
      </c>
      <c r="K516" s="72">
        <f>+K517</f>
        <v>0</v>
      </c>
      <c r="L516" s="73"/>
      <c r="M516" s="73"/>
      <c r="N516" s="73"/>
      <c r="O516" s="72"/>
    </row>
    <row r="517" spans="5:15" ht="25.5" hidden="1">
      <c r="E517" s="7" t="s">
        <v>65</v>
      </c>
      <c r="F517" s="4" t="s">
        <v>29</v>
      </c>
      <c r="G517" s="4" t="s">
        <v>9</v>
      </c>
      <c r="H517" s="4" t="s">
        <v>17</v>
      </c>
      <c r="I517" s="4" t="s">
        <v>180</v>
      </c>
      <c r="J517" s="4">
        <v>244</v>
      </c>
      <c r="K517" s="72">
        <v>0</v>
      </c>
      <c r="L517" s="73"/>
      <c r="M517" s="73"/>
      <c r="N517" s="73"/>
      <c r="O517" s="72"/>
    </row>
    <row r="518" spans="5:15" ht="40.5">
      <c r="E518" s="66" t="s">
        <v>58</v>
      </c>
      <c r="F518" s="65" t="s">
        <v>29</v>
      </c>
      <c r="G518" s="65" t="s">
        <v>9</v>
      </c>
      <c r="H518" s="65" t="s">
        <v>17</v>
      </c>
      <c r="I518" s="65"/>
      <c r="J518" s="65"/>
      <c r="K518" s="74">
        <v>8014.6</v>
      </c>
      <c r="L518" s="75">
        <v>-34.1</v>
      </c>
      <c r="M518" s="75">
        <f>M519</f>
        <v>0</v>
      </c>
      <c r="N518" s="75">
        <v>-20</v>
      </c>
      <c r="O518" s="74">
        <f>SUM(K518:N518)</f>
        <v>7960.5</v>
      </c>
    </row>
    <row r="519" spans="5:15" ht="12.75">
      <c r="E519" s="6" t="s">
        <v>8</v>
      </c>
      <c r="F519" s="4" t="s">
        <v>29</v>
      </c>
      <c r="G519" s="4" t="s">
        <v>9</v>
      </c>
      <c r="H519" s="4" t="s">
        <v>17</v>
      </c>
      <c r="I519" s="4" t="s">
        <v>262</v>
      </c>
      <c r="J519" s="4"/>
      <c r="K519" s="72">
        <v>8014.6</v>
      </c>
      <c r="L519" s="73">
        <v>-34.1</v>
      </c>
      <c r="M519" s="73">
        <f>+M520+M525+M529</f>
        <v>0</v>
      </c>
      <c r="N519" s="73">
        <v>-20</v>
      </c>
      <c r="O519" s="72">
        <f>SUM(K519:N519)</f>
        <v>7960.5</v>
      </c>
    </row>
    <row r="520" spans="5:15" ht="38.25">
      <c r="E520" s="7" t="s">
        <v>59</v>
      </c>
      <c r="F520" s="4" t="s">
        <v>29</v>
      </c>
      <c r="G520" s="4" t="s">
        <v>9</v>
      </c>
      <c r="H520" s="4" t="s">
        <v>17</v>
      </c>
      <c r="I520" s="4" t="s">
        <v>263</v>
      </c>
      <c r="J520" s="4">
        <v>100</v>
      </c>
      <c r="K520" s="72">
        <v>7811.8</v>
      </c>
      <c r="L520" s="73">
        <f>+L521</f>
        <v>0</v>
      </c>
      <c r="M520" s="73">
        <f>+M521</f>
        <v>0</v>
      </c>
      <c r="N520" s="73"/>
      <c r="O520" s="72">
        <v>7811.8</v>
      </c>
    </row>
    <row r="521" spans="5:15" ht="12.75">
      <c r="E521" s="7" t="s">
        <v>60</v>
      </c>
      <c r="F521" s="4" t="s">
        <v>29</v>
      </c>
      <c r="G521" s="4" t="s">
        <v>9</v>
      </c>
      <c r="H521" s="4" t="s">
        <v>17</v>
      </c>
      <c r="I521" s="4" t="s">
        <v>263</v>
      </c>
      <c r="J521" s="4">
        <v>110</v>
      </c>
      <c r="K521" s="72">
        <v>7811.8</v>
      </c>
      <c r="L521" s="73">
        <f>+L522+L523+L524</f>
        <v>0</v>
      </c>
      <c r="M521" s="73">
        <f>+M522+M523+M524</f>
        <v>0</v>
      </c>
      <c r="N521" s="73"/>
      <c r="O521" s="72">
        <v>7811.8</v>
      </c>
    </row>
    <row r="522" spans="5:15" ht="12.75">
      <c r="E522" s="54" t="s">
        <v>208</v>
      </c>
      <c r="F522" s="4" t="s">
        <v>29</v>
      </c>
      <c r="G522" s="4" t="s">
        <v>9</v>
      </c>
      <c r="H522" s="4" t="s">
        <v>17</v>
      </c>
      <c r="I522" s="4" t="s">
        <v>263</v>
      </c>
      <c r="J522" s="4">
        <v>111</v>
      </c>
      <c r="K522" s="72">
        <v>5999.8</v>
      </c>
      <c r="L522" s="73"/>
      <c r="M522" s="73"/>
      <c r="N522" s="73"/>
      <c r="O522" s="72">
        <v>5999.8</v>
      </c>
    </row>
    <row r="523" spans="5:15" ht="12.75">
      <c r="E523" s="6" t="s">
        <v>62</v>
      </c>
      <c r="F523" s="4" t="s">
        <v>29</v>
      </c>
      <c r="G523" s="4" t="s">
        <v>9</v>
      </c>
      <c r="H523" s="4" t="s">
        <v>17</v>
      </c>
      <c r="I523" s="4" t="s">
        <v>264</v>
      </c>
      <c r="J523" s="4">
        <v>112</v>
      </c>
      <c r="K523" s="72">
        <v>0</v>
      </c>
      <c r="L523" s="73"/>
      <c r="M523" s="73"/>
      <c r="N523" s="73"/>
      <c r="O523" s="72"/>
    </row>
    <row r="524" spans="5:15" ht="25.5">
      <c r="E524" s="54" t="s">
        <v>209</v>
      </c>
      <c r="F524" s="4" t="s">
        <v>29</v>
      </c>
      <c r="G524" s="4" t="s">
        <v>9</v>
      </c>
      <c r="H524" s="4" t="s">
        <v>17</v>
      </c>
      <c r="I524" s="4" t="s">
        <v>263</v>
      </c>
      <c r="J524" s="4">
        <v>119</v>
      </c>
      <c r="K524" s="72">
        <v>1812</v>
      </c>
      <c r="L524" s="73"/>
      <c r="M524" s="73"/>
      <c r="N524" s="73"/>
      <c r="O524" s="72">
        <v>1812</v>
      </c>
    </row>
    <row r="525" spans="5:15" ht="12.75">
      <c r="E525" s="6" t="s">
        <v>63</v>
      </c>
      <c r="F525" s="4" t="s">
        <v>29</v>
      </c>
      <c r="G525" s="4" t="s">
        <v>9</v>
      </c>
      <c r="H525" s="4" t="s">
        <v>17</v>
      </c>
      <c r="I525" s="4" t="s">
        <v>264</v>
      </c>
      <c r="J525" s="4">
        <v>200</v>
      </c>
      <c r="K525" s="72">
        <v>192.2</v>
      </c>
      <c r="L525" s="73">
        <v>-34.1</v>
      </c>
      <c r="M525" s="73">
        <f>+M526</f>
        <v>0</v>
      </c>
      <c r="N525" s="73">
        <v>-20</v>
      </c>
      <c r="O525" s="72">
        <f>SUM(K525:N525)</f>
        <v>138.1</v>
      </c>
    </row>
    <row r="526" spans="5:15" ht="25.5">
      <c r="E526" s="7" t="s">
        <v>83</v>
      </c>
      <c r="F526" s="4" t="s">
        <v>29</v>
      </c>
      <c r="G526" s="4" t="s">
        <v>9</v>
      </c>
      <c r="H526" s="4" t="s">
        <v>17</v>
      </c>
      <c r="I526" s="4" t="s">
        <v>264</v>
      </c>
      <c r="J526" s="4">
        <v>240</v>
      </c>
      <c r="K526" s="72">
        <v>192.2</v>
      </c>
      <c r="L526" s="73">
        <v>-34.1</v>
      </c>
      <c r="M526" s="73">
        <f>+M527+M528</f>
        <v>0</v>
      </c>
      <c r="N526" s="73">
        <v>-20</v>
      </c>
      <c r="O526" s="72">
        <f>SUM(K526:N526)</f>
        <v>138.1</v>
      </c>
    </row>
    <row r="527" spans="5:15" ht="25.5">
      <c r="E527" s="7" t="s">
        <v>64</v>
      </c>
      <c r="F527" s="4" t="s">
        <v>29</v>
      </c>
      <c r="G527" s="4" t="s">
        <v>9</v>
      </c>
      <c r="H527" s="4" t="s">
        <v>17</v>
      </c>
      <c r="I527" s="4" t="s">
        <v>264</v>
      </c>
      <c r="J527" s="4">
        <v>242</v>
      </c>
      <c r="K527" s="72">
        <v>91</v>
      </c>
      <c r="L527" s="73">
        <v>-9.1</v>
      </c>
      <c r="M527" s="73"/>
      <c r="N527" s="73">
        <v>5.3</v>
      </c>
      <c r="O527" s="72">
        <f>SUM(K527:N527)</f>
        <v>87.2</v>
      </c>
    </row>
    <row r="528" spans="5:15" ht="25.5">
      <c r="E528" s="7" t="s">
        <v>65</v>
      </c>
      <c r="F528" s="4" t="s">
        <v>29</v>
      </c>
      <c r="G528" s="4" t="s">
        <v>9</v>
      </c>
      <c r="H528" s="4" t="s">
        <v>17</v>
      </c>
      <c r="I528" s="4" t="s">
        <v>264</v>
      </c>
      <c r="J528" s="4">
        <v>244</v>
      </c>
      <c r="K528" s="72">
        <v>101.2</v>
      </c>
      <c r="L528" s="73">
        <v>-25</v>
      </c>
      <c r="M528" s="73"/>
      <c r="N528" s="73">
        <v>-25.3</v>
      </c>
      <c r="O528" s="72">
        <f>SUM(K528:N528)</f>
        <v>50.900000000000006</v>
      </c>
    </row>
    <row r="529" spans="5:15" ht="12.75">
      <c r="E529" s="6" t="s">
        <v>66</v>
      </c>
      <c r="F529" s="4" t="s">
        <v>29</v>
      </c>
      <c r="G529" s="4" t="s">
        <v>9</v>
      </c>
      <c r="H529" s="4" t="s">
        <v>17</v>
      </c>
      <c r="I529" s="4" t="s">
        <v>264</v>
      </c>
      <c r="J529" s="4">
        <v>800</v>
      </c>
      <c r="K529" s="72">
        <v>10.6</v>
      </c>
      <c r="L529" s="73">
        <f>+L530</f>
        <v>0</v>
      </c>
      <c r="M529" s="73">
        <f>+M530</f>
        <v>0</v>
      </c>
      <c r="N529" s="73"/>
      <c r="O529" s="72">
        <v>10.6</v>
      </c>
    </row>
    <row r="530" spans="5:15" ht="25.5">
      <c r="E530" s="7" t="s">
        <v>67</v>
      </c>
      <c r="F530" s="4" t="s">
        <v>29</v>
      </c>
      <c r="G530" s="4" t="s">
        <v>9</v>
      </c>
      <c r="H530" s="4" t="s">
        <v>17</v>
      </c>
      <c r="I530" s="4" t="s">
        <v>264</v>
      </c>
      <c r="J530" s="4">
        <v>850</v>
      </c>
      <c r="K530" s="72">
        <v>10.6</v>
      </c>
      <c r="L530" s="73">
        <f>+L531+L532</f>
        <v>0</v>
      </c>
      <c r="M530" s="73">
        <f>+M531+M532</f>
        <v>0</v>
      </c>
      <c r="N530" s="73"/>
      <c r="O530" s="72">
        <v>10.6</v>
      </c>
    </row>
    <row r="531" spans="5:15" ht="12.75">
      <c r="E531" s="6" t="s">
        <v>68</v>
      </c>
      <c r="F531" s="4" t="s">
        <v>29</v>
      </c>
      <c r="G531" s="4" t="s">
        <v>9</v>
      </c>
      <c r="H531" s="4" t="s">
        <v>17</v>
      </c>
      <c r="I531" s="4" t="s">
        <v>264</v>
      </c>
      <c r="J531" s="4">
        <v>851</v>
      </c>
      <c r="K531" s="72">
        <v>9.5</v>
      </c>
      <c r="L531" s="73"/>
      <c r="M531" s="73"/>
      <c r="N531" s="73"/>
      <c r="O531" s="72">
        <v>9.5</v>
      </c>
    </row>
    <row r="532" spans="5:15" ht="12.75">
      <c r="E532" s="6" t="s">
        <v>69</v>
      </c>
      <c r="F532" s="4" t="s">
        <v>29</v>
      </c>
      <c r="G532" s="4" t="s">
        <v>9</v>
      </c>
      <c r="H532" s="4" t="s">
        <v>17</v>
      </c>
      <c r="I532" s="4" t="s">
        <v>264</v>
      </c>
      <c r="J532" s="4">
        <v>852</v>
      </c>
      <c r="K532" s="72">
        <v>1.1</v>
      </c>
      <c r="L532" s="73"/>
      <c r="M532" s="73"/>
      <c r="N532" s="73"/>
      <c r="O532" s="72">
        <v>1.1</v>
      </c>
    </row>
    <row r="533" spans="5:15" ht="25.5" hidden="1">
      <c r="E533" s="33" t="s">
        <v>85</v>
      </c>
      <c r="F533" s="4" t="s">
        <v>29</v>
      </c>
      <c r="G533" s="4" t="s">
        <v>9</v>
      </c>
      <c r="H533" s="4" t="s">
        <v>17</v>
      </c>
      <c r="I533" s="4"/>
      <c r="J533" s="4"/>
      <c r="K533" s="76">
        <f>+K534</f>
        <v>0</v>
      </c>
      <c r="L533" s="73"/>
      <c r="M533" s="73"/>
      <c r="N533" s="73"/>
      <c r="O533" s="76"/>
    </row>
    <row r="534" spans="5:15" ht="12.75" hidden="1">
      <c r="E534" s="6" t="s">
        <v>63</v>
      </c>
      <c r="F534" s="4" t="s">
        <v>29</v>
      </c>
      <c r="G534" s="4" t="s">
        <v>9</v>
      </c>
      <c r="H534" s="4" t="s">
        <v>17</v>
      </c>
      <c r="I534" s="4" t="s">
        <v>142</v>
      </c>
      <c r="J534" s="4">
        <v>200</v>
      </c>
      <c r="K534" s="72">
        <f>+K535</f>
        <v>0</v>
      </c>
      <c r="L534" s="73"/>
      <c r="M534" s="73"/>
      <c r="N534" s="73"/>
      <c r="O534" s="72"/>
    </row>
    <row r="535" spans="5:15" ht="25.5" hidden="1">
      <c r="E535" s="7" t="s">
        <v>83</v>
      </c>
      <c r="F535" s="4" t="s">
        <v>29</v>
      </c>
      <c r="G535" s="4" t="s">
        <v>9</v>
      </c>
      <c r="H535" s="4" t="s">
        <v>17</v>
      </c>
      <c r="I535" s="4" t="s">
        <v>142</v>
      </c>
      <c r="J535" s="4">
        <v>240</v>
      </c>
      <c r="K535" s="72">
        <f>+K536</f>
        <v>0</v>
      </c>
      <c r="L535" s="73"/>
      <c r="M535" s="73"/>
      <c r="N535" s="73"/>
      <c r="O535" s="72"/>
    </row>
    <row r="536" spans="5:15" ht="25.5" hidden="1">
      <c r="E536" s="7" t="s">
        <v>65</v>
      </c>
      <c r="F536" s="4" t="s">
        <v>29</v>
      </c>
      <c r="G536" s="4" t="s">
        <v>9</v>
      </c>
      <c r="H536" s="4" t="s">
        <v>17</v>
      </c>
      <c r="I536" s="4" t="s">
        <v>142</v>
      </c>
      <c r="J536" s="4">
        <v>244</v>
      </c>
      <c r="K536" s="72"/>
      <c r="L536" s="73"/>
      <c r="M536" s="73"/>
      <c r="N536" s="73"/>
      <c r="O536" s="72"/>
    </row>
    <row r="537" spans="5:15" ht="25.5">
      <c r="E537" s="7" t="s">
        <v>336</v>
      </c>
      <c r="F537" s="4">
        <v>14</v>
      </c>
      <c r="G537" s="4">
        <v>4</v>
      </c>
      <c r="H537" s="4"/>
      <c r="I537" s="4"/>
      <c r="J537" s="4"/>
      <c r="K537" s="72">
        <v>180</v>
      </c>
      <c r="L537" s="73">
        <v>-120</v>
      </c>
      <c r="M537" s="73"/>
      <c r="N537" s="73"/>
      <c r="O537" s="72">
        <f>SUM(K537:N537)</f>
        <v>60</v>
      </c>
    </row>
    <row r="538" spans="5:15" ht="12.75">
      <c r="E538" s="7" t="s">
        <v>63</v>
      </c>
      <c r="F538" s="4">
        <v>14</v>
      </c>
      <c r="G538" s="4">
        <v>4</v>
      </c>
      <c r="H538" s="4">
        <v>12</v>
      </c>
      <c r="I538" s="4">
        <v>540070070</v>
      </c>
      <c r="J538" s="4">
        <v>200</v>
      </c>
      <c r="K538" s="72">
        <v>180</v>
      </c>
      <c r="L538" s="73">
        <v>-120</v>
      </c>
      <c r="M538" s="73"/>
      <c r="N538" s="73"/>
      <c r="O538" s="72">
        <v>60</v>
      </c>
    </row>
    <row r="539" spans="5:15" ht="12.75">
      <c r="E539" s="7" t="s">
        <v>130</v>
      </c>
      <c r="F539" s="4">
        <v>14</v>
      </c>
      <c r="G539" s="4">
        <v>4</v>
      </c>
      <c r="H539" s="4">
        <v>12</v>
      </c>
      <c r="I539" s="4">
        <v>540070070</v>
      </c>
      <c r="J539" s="4">
        <v>240</v>
      </c>
      <c r="K539" s="72">
        <v>180</v>
      </c>
      <c r="L539" s="73">
        <v>-120</v>
      </c>
      <c r="M539" s="73"/>
      <c r="N539" s="73"/>
      <c r="O539" s="72">
        <v>60</v>
      </c>
    </row>
    <row r="540" spans="5:15" ht="12.75">
      <c r="E540" s="7" t="s">
        <v>337</v>
      </c>
      <c r="F540" s="4">
        <v>14</v>
      </c>
      <c r="G540" s="4">
        <v>4</v>
      </c>
      <c r="H540" s="4">
        <v>12</v>
      </c>
      <c r="I540" s="4">
        <v>540070070</v>
      </c>
      <c r="J540" s="4">
        <v>244</v>
      </c>
      <c r="K540" s="72">
        <v>180</v>
      </c>
      <c r="L540" s="73">
        <v>-120</v>
      </c>
      <c r="M540" s="73"/>
      <c r="N540" s="73"/>
      <c r="O540" s="72">
        <v>60</v>
      </c>
    </row>
    <row r="541" spans="5:15" ht="12.75">
      <c r="E541" s="7" t="s">
        <v>4</v>
      </c>
      <c r="F541" s="4">
        <v>14</v>
      </c>
      <c r="G541" s="4">
        <v>10</v>
      </c>
      <c r="H541" s="4">
        <v>3</v>
      </c>
      <c r="I541" s="4"/>
      <c r="J541" s="4"/>
      <c r="K541" s="72">
        <v>161</v>
      </c>
      <c r="L541" s="73"/>
      <c r="M541" s="73"/>
      <c r="N541" s="73"/>
      <c r="O541" s="72">
        <v>161</v>
      </c>
    </row>
    <row r="542" spans="5:15" ht="25.5">
      <c r="E542" s="7" t="s">
        <v>299</v>
      </c>
      <c r="F542" s="4">
        <v>14</v>
      </c>
      <c r="G542" s="4">
        <v>10</v>
      </c>
      <c r="H542" s="4">
        <v>3</v>
      </c>
      <c r="I542" s="4">
        <v>8820076240</v>
      </c>
      <c r="J542" s="4">
        <v>611</v>
      </c>
      <c r="K542" s="72">
        <v>161</v>
      </c>
      <c r="L542" s="73"/>
      <c r="M542" s="73"/>
      <c r="N542" s="73"/>
      <c r="O542" s="72">
        <v>161</v>
      </c>
    </row>
    <row r="543" spans="5:15" ht="26.25">
      <c r="E543" s="5" t="s">
        <v>56</v>
      </c>
      <c r="F543" s="2" t="s">
        <v>28</v>
      </c>
      <c r="G543" s="2"/>
      <c r="H543" s="4"/>
      <c r="I543" s="4"/>
      <c r="J543" s="4"/>
      <c r="K543" s="74">
        <v>46156.8</v>
      </c>
      <c r="L543" s="75">
        <v>222</v>
      </c>
      <c r="M543" s="75">
        <v>-159.6</v>
      </c>
      <c r="N543" s="75">
        <v>490.4</v>
      </c>
      <c r="O543" s="74">
        <f>SUM(K543:N543)</f>
        <v>46709.600000000006</v>
      </c>
    </row>
    <row r="544" spans="5:15" ht="12.75">
      <c r="E544" s="12" t="s">
        <v>237</v>
      </c>
      <c r="F544" s="2" t="s">
        <v>28</v>
      </c>
      <c r="G544" s="2">
        <v>10</v>
      </c>
      <c r="H544" s="2"/>
      <c r="I544" s="2"/>
      <c r="J544" s="2"/>
      <c r="K544" s="76">
        <v>0</v>
      </c>
      <c r="L544" s="77">
        <v>223</v>
      </c>
      <c r="M544" s="77">
        <v>83.9</v>
      </c>
      <c r="N544" s="77"/>
      <c r="O544" s="76">
        <f>SUM(L544:N544)</f>
        <v>306.9</v>
      </c>
    </row>
    <row r="545" spans="5:15" ht="12.75">
      <c r="E545" s="7" t="s">
        <v>238</v>
      </c>
      <c r="F545" s="4" t="s">
        <v>28</v>
      </c>
      <c r="G545" s="4">
        <v>10</v>
      </c>
      <c r="H545" s="4" t="s">
        <v>7</v>
      </c>
      <c r="I545" s="4"/>
      <c r="J545" s="4"/>
      <c r="K545" s="72">
        <v>0</v>
      </c>
      <c r="L545" s="73">
        <v>223</v>
      </c>
      <c r="M545" s="73">
        <v>83.9</v>
      </c>
      <c r="N545" s="73"/>
      <c r="O545" s="72">
        <v>306.9</v>
      </c>
    </row>
    <row r="546" spans="5:15" ht="12.75">
      <c r="E546" s="7" t="s">
        <v>239</v>
      </c>
      <c r="F546" s="4" t="s">
        <v>28</v>
      </c>
      <c r="G546" s="4">
        <v>10</v>
      </c>
      <c r="H546" s="4" t="s">
        <v>7</v>
      </c>
      <c r="I546" s="4" t="s">
        <v>265</v>
      </c>
      <c r="J546" s="4">
        <v>310</v>
      </c>
      <c r="K546" s="72">
        <v>0</v>
      </c>
      <c r="L546" s="73">
        <f>+L547</f>
        <v>223</v>
      </c>
      <c r="M546" s="73">
        <v>83.9</v>
      </c>
      <c r="N546" s="73"/>
      <c r="O546" s="72">
        <v>306.9</v>
      </c>
    </row>
    <row r="547" spans="5:15" ht="25.5">
      <c r="E547" s="7" t="s">
        <v>205</v>
      </c>
      <c r="F547" s="4" t="s">
        <v>28</v>
      </c>
      <c r="G547" s="4">
        <v>10</v>
      </c>
      <c r="H547" s="4" t="s">
        <v>7</v>
      </c>
      <c r="I547" s="4" t="s">
        <v>265</v>
      </c>
      <c r="J547" s="4">
        <v>313</v>
      </c>
      <c r="K547" s="72">
        <v>0</v>
      </c>
      <c r="L547" s="73">
        <v>223</v>
      </c>
      <c r="M547" s="73">
        <v>83.9</v>
      </c>
      <c r="N547" s="73"/>
      <c r="O547" s="72">
        <v>306.9</v>
      </c>
    </row>
    <row r="548" spans="5:15" ht="15">
      <c r="E548" s="14" t="s">
        <v>4</v>
      </c>
      <c r="F548" s="2" t="s">
        <v>28</v>
      </c>
      <c r="G548" s="2">
        <v>10</v>
      </c>
      <c r="H548" s="2" t="s">
        <v>19</v>
      </c>
      <c r="I548" s="4"/>
      <c r="J548" s="4"/>
      <c r="K548" s="74">
        <v>43162.5</v>
      </c>
      <c r="L548" s="75">
        <f>+L550+L553+L554+L560+L566+L567+L568+L574</f>
        <v>0</v>
      </c>
      <c r="M548" s="75">
        <v>0</v>
      </c>
      <c r="N548" s="75">
        <v>487.5</v>
      </c>
      <c r="O548" s="74">
        <f>SUM(K548:N548)</f>
        <v>43650</v>
      </c>
    </row>
    <row r="549" spans="5:15" ht="15">
      <c r="E549" s="18" t="s">
        <v>36</v>
      </c>
      <c r="F549" s="19" t="s">
        <v>28</v>
      </c>
      <c r="G549" s="19">
        <v>10</v>
      </c>
      <c r="H549" s="4" t="s">
        <v>19</v>
      </c>
      <c r="I549" s="4" t="s">
        <v>269</v>
      </c>
      <c r="J549" s="19"/>
      <c r="K549" s="78"/>
      <c r="L549" s="79"/>
      <c r="M549" s="79"/>
      <c r="N549" s="79"/>
      <c r="O549" s="78"/>
    </row>
    <row r="550" spans="5:15" ht="15">
      <c r="E550" s="54" t="s">
        <v>74</v>
      </c>
      <c r="F550" s="4" t="s">
        <v>28</v>
      </c>
      <c r="G550" s="19">
        <v>10</v>
      </c>
      <c r="H550" s="4" t="s">
        <v>19</v>
      </c>
      <c r="I550" s="4" t="s">
        <v>269</v>
      </c>
      <c r="J550" s="19">
        <v>300</v>
      </c>
      <c r="K550" s="80">
        <f aca="true" t="shared" si="21" ref="K550:M551">+K551</f>
        <v>185</v>
      </c>
      <c r="L550" s="81">
        <f t="shared" si="21"/>
        <v>0</v>
      </c>
      <c r="M550" s="81">
        <f t="shared" si="21"/>
        <v>0</v>
      </c>
      <c r="N550" s="81"/>
      <c r="O550" s="80">
        <v>185</v>
      </c>
    </row>
    <row r="551" spans="5:15" ht="12.75">
      <c r="E551" s="54" t="s">
        <v>223</v>
      </c>
      <c r="F551" s="4" t="s">
        <v>28</v>
      </c>
      <c r="G551" s="4">
        <v>10</v>
      </c>
      <c r="H551" s="4" t="s">
        <v>19</v>
      </c>
      <c r="I551" s="4" t="s">
        <v>285</v>
      </c>
      <c r="J551" s="4">
        <v>310</v>
      </c>
      <c r="K551" s="72">
        <f t="shared" si="21"/>
        <v>185</v>
      </c>
      <c r="L551" s="73">
        <f t="shared" si="21"/>
        <v>0</v>
      </c>
      <c r="M551" s="73">
        <f t="shared" si="21"/>
        <v>0</v>
      </c>
      <c r="N551" s="73"/>
      <c r="O551" s="72">
        <v>185</v>
      </c>
    </row>
    <row r="552" spans="5:15" ht="25.5">
      <c r="E552" s="7" t="s">
        <v>75</v>
      </c>
      <c r="F552" s="4" t="s">
        <v>28</v>
      </c>
      <c r="G552" s="4">
        <v>10</v>
      </c>
      <c r="H552" s="4" t="s">
        <v>19</v>
      </c>
      <c r="I552" s="4" t="s">
        <v>285</v>
      </c>
      <c r="J552" s="4">
        <v>313</v>
      </c>
      <c r="K552" s="72">
        <v>185</v>
      </c>
      <c r="L552" s="73"/>
      <c r="M552" s="73"/>
      <c r="N552" s="73"/>
      <c r="O552" s="72">
        <v>185</v>
      </c>
    </row>
    <row r="553" spans="5:15" ht="65.25" customHeight="1">
      <c r="E553" s="7" t="s">
        <v>153</v>
      </c>
      <c r="F553" s="4" t="s">
        <v>28</v>
      </c>
      <c r="G553" s="4">
        <v>10</v>
      </c>
      <c r="H553" s="4" t="s">
        <v>19</v>
      </c>
      <c r="I553" s="4" t="s">
        <v>275</v>
      </c>
      <c r="J553" s="4">
        <v>313</v>
      </c>
      <c r="K553" s="72">
        <v>19124.4</v>
      </c>
      <c r="L553" s="73"/>
      <c r="M553" s="73"/>
      <c r="N553" s="73"/>
      <c r="O553" s="72">
        <v>19124.4</v>
      </c>
    </row>
    <row r="554" spans="5:15" ht="13.5">
      <c r="E554" s="12" t="s">
        <v>38</v>
      </c>
      <c r="F554" s="4" t="s">
        <v>28</v>
      </c>
      <c r="G554" s="4">
        <v>10</v>
      </c>
      <c r="H554" s="4" t="s">
        <v>19</v>
      </c>
      <c r="I554" s="4" t="s">
        <v>271</v>
      </c>
      <c r="J554" s="16"/>
      <c r="K554" s="74">
        <v>6561.8</v>
      </c>
      <c r="L554" s="75">
        <f>+L555+L556+L557</f>
        <v>0</v>
      </c>
      <c r="M554" s="75">
        <v>0</v>
      </c>
      <c r="N554" s="75"/>
      <c r="O554" s="74">
        <v>6561.8</v>
      </c>
    </row>
    <row r="555" spans="5:15" ht="25.5">
      <c r="E555" s="7" t="s">
        <v>205</v>
      </c>
      <c r="F555" s="4" t="s">
        <v>28</v>
      </c>
      <c r="G555" s="4">
        <v>10</v>
      </c>
      <c r="H555" s="4" t="s">
        <v>19</v>
      </c>
      <c r="I555" s="4" t="s">
        <v>272</v>
      </c>
      <c r="J555" s="16">
        <v>313</v>
      </c>
      <c r="K555" s="72">
        <v>6175.4</v>
      </c>
      <c r="L555" s="73"/>
      <c r="M555" s="73">
        <v>0</v>
      </c>
      <c r="N555" s="73">
        <v>381.1</v>
      </c>
      <c r="O555" s="72">
        <f>SUM(K555:N555)</f>
        <v>6556.5</v>
      </c>
    </row>
    <row r="556" spans="5:15" ht="25.5">
      <c r="E556" s="7" t="s">
        <v>204</v>
      </c>
      <c r="F556" s="4" t="s">
        <v>28</v>
      </c>
      <c r="G556" s="4">
        <v>10</v>
      </c>
      <c r="H556" s="4" t="s">
        <v>19</v>
      </c>
      <c r="I556" s="4" t="s">
        <v>272</v>
      </c>
      <c r="J556" s="16">
        <v>321</v>
      </c>
      <c r="K556" s="72">
        <v>381.1</v>
      </c>
      <c r="L556" s="73"/>
      <c r="M556" s="73"/>
      <c r="N556" s="73">
        <v>-3841.1</v>
      </c>
      <c r="O556" s="72">
        <v>0</v>
      </c>
    </row>
    <row r="557" spans="5:15" ht="12.75">
      <c r="E557" s="6" t="s">
        <v>63</v>
      </c>
      <c r="F557" s="4" t="s">
        <v>28</v>
      </c>
      <c r="G557" s="4">
        <v>10</v>
      </c>
      <c r="H557" s="4" t="s">
        <v>19</v>
      </c>
      <c r="I557" s="4" t="s">
        <v>272</v>
      </c>
      <c r="J557" s="4">
        <v>200</v>
      </c>
      <c r="K557" s="72">
        <v>5.3</v>
      </c>
      <c r="L557" s="73">
        <f>+L558</f>
        <v>0</v>
      </c>
      <c r="M557" s="73">
        <f>+M558</f>
        <v>0</v>
      </c>
      <c r="N557" s="73"/>
      <c r="O557" s="72">
        <v>5.3</v>
      </c>
    </row>
    <row r="558" spans="5:15" ht="25.5">
      <c r="E558" s="7" t="s">
        <v>83</v>
      </c>
      <c r="F558" s="4" t="s">
        <v>28</v>
      </c>
      <c r="G558" s="4">
        <v>10</v>
      </c>
      <c r="H558" s="4" t="s">
        <v>19</v>
      </c>
      <c r="I558" s="4" t="s">
        <v>272</v>
      </c>
      <c r="J558" s="4">
        <v>240</v>
      </c>
      <c r="K558" s="72">
        <v>5.3</v>
      </c>
      <c r="L558" s="73">
        <f>+L559</f>
        <v>0</v>
      </c>
      <c r="M558" s="73">
        <f>+M559</f>
        <v>0</v>
      </c>
      <c r="N558" s="73"/>
      <c r="O558" s="72">
        <v>5.3</v>
      </c>
    </row>
    <row r="559" spans="5:15" ht="25.5">
      <c r="E559" s="7" t="s">
        <v>65</v>
      </c>
      <c r="F559" s="4" t="s">
        <v>28</v>
      </c>
      <c r="G559" s="4">
        <v>10</v>
      </c>
      <c r="H559" s="4" t="s">
        <v>19</v>
      </c>
      <c r="I559" s="4" t="s">
        <v>272</v>
      </c>
      <c r="J559" s="4">
        <v>244</v>
      </c>
      <c r="K559" s="72">
        <v>5.3</v>
      </c>
      <c r="L559" s="73"/>
      <c r="M559" s="73"/>
      <c r="N559" s="73"/>
      <c r="O559" s="72">
        <v>5.3</v>
      </c>
    </row>
    <row r="560" spans="5:15" ht="13.5">
      <c r="E560" s="12" t="s">
        <v>76</v>
      </c>
      <c r="F560" s="4" t="s">
        <v>28</v>
      </c>
      <c r="G560" s="4">
        <v>10</v>
      </c>
      <c r="H560" s="4" t="s">
        <v>19</v>
      </c>
      <c r="I560" s="4" t="s">
        <v>269</v>
      </c>
      <c r="J560" s="4"/>
      <c r="K560" s="74">
        <v>3858.4</v>
      </c>
      <c r="L560" s="75">
        <f>+L561+L562+L563</f>
        <v>0</v>
      </c>
      <c r="M560" s="75">
        <f>+M561+M562+M563</f>
        <v>0</v>
      </c>
      <c r="N560" s="75"/>
      <c r="O560" s="74">
        <v>3858.4</v>
      </c>
    </row>
    <row r="561" spans="5:15" ht="25.5">
      <c r="E561" s="7" t="s">
        <v>205</v>
      </c>
      <c r="F561" s="4" t="s">
        <v>28</v>
      </c>
      <c r="G561" s="4">
        <v>10</v>
      </c>
      <c r="H561" s="4" t="s">
        <v>19</v>
      </c>
      <c r="I561" s="4" t="s">
        <v>270</v>
      </c>
      <c r="J561" s="4">
        <v>313</v>
      </c>
      <c r="K561" s="72">
        <v>3744.1</v>
      </c>
      <c r="L561" s="73"/>
      <c r="M561" s="73"/>
      <c r="N561" s="73"/>
      <c r="O561" s="72">
        <v>3744.1</v>
      </c>
    </row>
    <row r="562" spans="5:15" ht="25.5">
      <c r="E562" s="7" t="s">
        <v>204</v>
      </c>
      <c r="F562" s="4" t="s">
        <v>28</v>
      </c>
      <c r="G562" s="4">
        <v>10</v>
      </c>
      <c r="H562" s="4" t="s">
        <v>19</v>
      </c>
      <c r="I562" s="4" t="s">
        <v>270</v>
      </c>
      <c r="J562" s="4">
        <v>321</v>
      </c>
      <c r="K562" s="72">
        <v>61.3</v>
      </c>
      <c r="L562" s="73"/>
      <c r="M562" s="73"/>
      <c r="N562" s="73"/>
      <c r="O562" s="72">
        <v>61.3</v>
      </c>
    </row>
    <row r="563" spans="5:15" ht="12.75">
      <c r="E563" s="6" t="s">
        <v>63</v>
      </c>
      <c r="F563" s="4" t="s">
        <v>28</v>
      </c>
      <c r="G563" s="4">
        <v>10</v>
      </c>
      <c r="H563" s="4" t="s">
        <v>19</v>
      </c>
      <c r="I563" s="4" t="s">
        <v>270</v>
      </c>
      <c r="J563" s="4">
        <v>200</v>
      </c>
      <c r="K563" s="72">
        <v>53</v>
      </c>
      <c r="L563" s="73">
        <f>+L564</f>
        <v>0</v>
      </c>
      <c r="M563" s="73">
        <f>+M564</f>
        <v>0</v>
      </c>
      <c r="N563" s="73"/>
      <c r="O563" s="72">
        <v>53</v>
      </c>
    </row>
    <row r="564" spans="5:15" ht="25.5">
      <c r="E564" s="7" t="s">
        <v>83</v>
      </c>
      <c r="F564" s="4" t="s">
        <v>28</v>
      </c>
      <c r="G564" s="4">
        <v>10</v>
      </c>
      <c r="H564" s="4" t="s">
        <v>19</v>
      </c>
      <c r="I564" s="4" t="s">
        <v>270</v>
      </c>
      <c r="J564" s="4">
        <v>240</v>
      </c>
      <c r="K564" s="72">
        <v>53</v>
      </c>
      <c r="L564" s="73">
        <f>+L565</f>
        <v>0</v>
      </c>
      <c r="M564" s="73">
        <f>+M565</f>
        <v>0</v>
      </c>
      <c r="N564" s="73"/>
      <c r="O564" s="72">
        <v>53</v>
      </c>
    </row>
    <row r="565" spans="5:15" ht="25.5">
      <c r="E565" s="7" t="s">
        <v>65</v>
      </c>
      <c r="F565" s="4" t="s">
        <v>28</v>
      </c>
      <c r="G565" s="4">
        <v>10</v>
      </c>
      <c r="H565" s="4" t="s">
        <v>19</v>
      </c>
      <c r="I565" s="4" t="s">
        <v>270</v>
      </c>
      <c r="J565" s="4">
        <v>244</v>
      </c>
      <c r="K565" s="72">
        <v>53</v>
      </c>
      <c r="L565" s="73"/>
      <c r="M565" s="73"/>
      <c r="N565" s="73"/>
      <c r="O565" s="72">
        <v>53</v>
      </c>
    </row>
    <row r="566" spans="5:15" ht="25.5">
      <c r="E566" s="12" t="s">
        <v>39</v>
      </c>
      <c r="F566" s="4" t="s">
        <v>28</v>
      </c>
      <c r="G566" s="4">
        <v>10</v>
      </c>
      <c r="H566" s="4" t="s">
        <v>19</v>
      </c>
      <c r="I566" s="4" t="s">
        <v>273</v>
      </c>
      <c r="J566" s="4">
        <v>313</v>
      </c>
      <c r="K566" s="72">
        <v>10.3</v>
      </c>
      <c r="L566" s="73">
        <v>0</v>
      </c>
      <c r="M566" s="73">
        <v>0</v>
      </c>
      <c r="N566" s="73"/>
      <c r="O566" s="72">
        <v>10.3</v>
      </c>
    </row>
    <row r="567" spans="5:15" ht="25.5">
      <c r="E567" s="7" t="s">
        <v>77</v>
      </c>
      <c r="F567" s="4" t="s">
        <v>28</v>
      </c>
      <c r="G567" s="4">
        <v>10</v>
      </c>
      <c r="H567" s="4" t="s">
        <v>19</v>
      </c>
      <c r="I567" s="4" t="s">
        <v>279</v>
      </c>
      <c r="J567" s="4">
        <v>321</v>
      </c>
      <c r="K567" s="72">
        <v>206</v>
      </c>
      <c r="L567" s="73">
        <v>0</v>
      </c>
      <c r="M567" s="73">
        <v>0</v>
      </c>
      <c r="N567" s="73"/>
      <c r="O567" s="72">
        <v>206</v>
      </c>
    </row>
    <row r="568" spans="5:15" ht="13.5">
      <c r="E568" s="12" t="s">
        <v>37</v>
      </c>
      <c r="F568" s="4" t="s">
        <v>28</v>
      </c>
      <c r="G568" s="4">
        <v>10</v>
      </c>
      <c r="H568" s="4" t="s">
        <v>19</v>
      </c>
      <c r="I568" s="4" t="s">
        <v>323</v>
      </c>
      <c r="J568" s="4"/>
      <c r="K568" s="74">
        <v>4075.5</v>
      </c>
      <c r="L568" s="75">
        <f>+L570+L571</f>
        <v>0</v>
      </c>
      <c r="M568" s="75">
        <f>+M570+M571</f>
        <v>0</v>
      </c>
      <c r="N568" s="75">
        <v>487.5</v>
      </c>
      <c r="O568" s="74">
        <f>SUM(K568:N568)</f>
        <v>4563</v>
      </c>
    </row>
    <row r="569" spans="5:15" ht="26.25">
      <c r="E569" s="7" t="s">
        <v>322</v>
      </c>
      <c r="F569" s="4" t="s">
        <v>28</v>
      </c>
      <c r="G569" s="4">
        <v>10</v>
      </c>
      <c r="H569" s="4" t="s">
        <v>19</v>
      </c>
      <c r="I569" s="4" t="s">
        <v>324</v>
      </c>
      <c r="J569" s="4">
        <v>313</v>
      </c>
      <c r="K569" s="74">
        <v>4034.8</v>
      </c>
      <c r="L569" s="75"/>
      <c r="M569" s="75"/>
      <c r="N569" s="75">
        <v>482.6</v>
      </c>
      <c r="O569" s="74">
        <f>SUM(K569:N569)</f>
        <v>4517.400000000001</v>
      </c>
    </row>
    <row r="570" spans="5:15" ht="25.5">
      <c r="E570" s="7" t="s">
        <v>205</v>
      </c>
      <c r="F570" s="4" t="s">
        <v>28</v>
      </c>
      <c r="G570" s="4">
        <v>10</v>
      </c>
      <c r="H570" s="4" t="s">
        <v>19</v>
      </c>
      <c r="I570" s="4" t="s">
        <v>274</v>
      </c>
      <c r="J570" s="4">
        <v>313</v>
      </c>
      <c r="K570" s="72">
        <v>0</v>
      </c>
      <c r="L570" s="73"/>
      <c r="M570" s="73"/>
      <c r="N570" s="73"/>
      <c r="O570" s="72"/>
    </row>
    <row r="571" spans="5:15" ht="12.75">
      <c r="E571" s="6" t="s">
        <v>63</v>
      </c>
      <c r="F571" s="4" t="s">
        <v>28</v>
      </c>
      <c r="G571" s="4">
        <v>10</v>
      </c>
      <c r="H571" s="4" t="s">
        <v>19</v>
      </c>
      <c r="I571" s="4" t="s">
        <v>274</v>
      </c>
      <c r="J571" s="4">
        <v>200</v>
      </c>
      <c r="K571" s="72">
        <v>40.7</v>
      </c>
      <c r="L571" s="73">
        <f>+L572</f>
        <v>0</v>
      </c>
      <c r="M571" s="73">
        <f>+M572</f>
        <v>0</v>
      </c>
      <c r="N571" s="73">
        <v>4.9</v>
      </c>
      <c r="O571" s="72">
        <f>SUM(K571:N571)</f>
        <v>45.6</v>
      </c>
    </row>
    <row r="572" spans="5:15" ht="25.5">
      <c r="E572" s="7" t="s">
        <v>83</v>
      </c>
      <c r="F572" s="4" t="s">
        <v>28</v>
      </c>
      <c r="G572" s="4">
        <v>10</v>
      </c>
      <c r="H572" s="4" t="s">
        <v>19</v>
      </c>
      <c r="I572" s="4" t="s">
        <v>274</v>
      </c>
      <c r="J572" s="4">
        <v>240</v>
      </c>
      <c r="K572" s="72">
        <v>40.7</v>
      </c>
      <c r="L572" s="73">
        <f>+L573</f>
        <v>0</v>
      </c>
      <c r="M572" s="73">
        <f>+M573</f>
        <v>0</v>
      </c>
      <c r="N572" s="73">
        <v>4.9</v>
      </c>
      <c r="O572" s="72">
        <f>SUM(K572:N572)</f>
        <v>45.6</v>
      </c>
    </row>
    <row r="573" spans="5:15" ht="25.5">
      <c r="E573" s="7" t="s">
        <v>65</v>
      </c>
      <c r="F573" s="4" t="s">
        <v>28</v>
      </c>
      <c r="G573" s="4">
        <v>10</v>
      </c>
      <c r="H573" s="4" t="s">
        <v>19</v>
      </c>
      <c r="I573" s="4" t="s">
        <v>274</v>
      </c>
      <c r="J573" s="4">
        <v>244</v>
      </c>
      <c r="K573" s="72">
        <v>40.7</v>
      </c>
      <c r="L573" s="73"/>
      <c r="M573" s="73"/>
      <c r="N573" s="73">
        <v>4.9</v>
      </c>
      <c r="O573" s="72">
        <f>SUM(K573:N573)</f>
        <v>45.6</v>
      </c>
    </row>
    <row r="574" spans="5:15" ht="26.25">
      <c r="E574" s="7" t="s">
        <v>78</v>
      </c>
      <c r="F574" s="4" t="s">
        <v>28</v>
      </c>
      <c r="G574" s="4">
        <v>10</v>
      </c>
      <c r="H574" s="4" t="s">
        <v>19</v>
      </c>
      <c r="I574" s="4" t="s">
        <v>269</v>
      </c>
      <c r="J574" s="4"/>
      <c r="K574" s="74">
        <v>9141.1</v>
      </c>
      <c r="L574" s="75">
        <f>L575+L576+L577</f>
        <v>0</v>
      </c>
      <c r="M574" s="75">
        <f>M575+M576+M577</f>
        <v>0</v>
      </c>
      <c r="N574" s="75"/>
      <c r="O574" s="74">
        <v>9141.1</v>
      </c>
    </row>
    <row r="575" spans="5:15" ht="25.5">
      <c r="E575" s="7" t="s">
        <v>205</v>
      </c>
      <c r="F575" s="4" t="s">
        <v>28</v>
      </c>
      <c r="G575" s="4">
        <v>10</v>
      </c>
      <c r="H575" s="4" t="s">
        <v>19</v>
      </c>
      <c r="I575" s="4" t="s">
        <v>284</v>
      </c>
      <c r="J575" s="4">
        <v>313</v>
      </c>
      <c r="K575" s="72">
        <v>7843.5</v>
      </c>
      <c r="L575" s="73"/>
      <c r="M575" s="73"/>
      <c r="N575" s="73">
        <v>1200.3</v>
      </c>
      <c r="O575" s="72">
        <f>SUM(K575:N575)</f>
        <v>9043.8</v>
      </c>
    </row>
    <row r="576" spans="5:15" ht="25.5">
      <c r="E576" s="7" t="s">
        <v>204</v>
      </c>
      <c r="F576" s="4" t="s">
        <v>28</v>
      </c>
      <c r="G576" s="4">
        <v>10</v>
      </c>
      <c r="H576" s="4" t="s">
        <v>19</v>
      </c>
      <c r="I576" s="4" t="s">
        <v>284</v>
      </c>
      <c r="J576" s="4">
        <v>321</v>
      </c>
      <c r="K576" s="72">
        <v>1200.3</v>
      </c>
      <c r="L576" s="73">
        <v>0</v>
      </c>
      <c r="M576" s="73">
        <v>0</v>
      </c>
      <c r="N576" s="73">
        <v>-1200.3</v>
      </c>
      <c r="O576" s="72">
        <v>0</v>
      </c>
    </row>
    <row r="577" spans="5:15" ht="12.75">
      <c r="E577" s="6" t="s">
        <v>63</v>
      </c>
      <c r="F577" s="4" t="s">
        <v>28</v>
      </c>
      <c r="G577" s="4">
        <v>10</v>
      </c>
      <c r="H577" s="4" t="s">
        <v>19</v>
      </c>
      <c r="I577" s="4" t="s">
        <v>284</v>
      </c>
      <c r="J577" s="4">
        <v>200</v>
      </c>
      <c r="K577" s="72">
        <v>97.3</v>
      </c>
      <c r="L577" s="73">
        <f>+L578</f>
        <v>0</v>
      </c>
      <c r="M577" s="73">
        <f>+M578</f>
        <v>0</v>
      </c>
      <c r="N577" s="73"/>
      <c r="O577" s="72">
        <v>97.3</v>
      </c>
    </row>
    <row r="578" spans="5:15" ht="25.5">
      <c r="E578" s="7" t="s">
        <v>83</v>
      </c>
      <c r="F578" s="4" t="s">
        <v>28</v>
      </c>
      <c r="G578" s="4">
        <v>10</v>
      </c>
      <c r="H578" s="4" t="s">
        <v>19</v>
      </c>
      <c r="I578" s="4" t="s">
        <v>284</v>
      </c>
      <c r="J578" s="4">
        <v>240</v>
      </c>
      <c r="K578" s="72">
        <v>97.3</v>
      </c>
      <c r="L578" s="73">
        <f>+L579</f>
        <v>0</v>
      </c>
      <c r="M578" s="73">
        <f>+M579</f>
        <v>0</v>
      </c>
      <c r="N578" s="73"/>
      <c r="O578" s="72">
        <v>97.3</v>
      </c>
    </row>
    <row r="579" spans="5:15" ht="25.5">
      <c r="E579" s="7" t="s">
        <v>65</v>
      </c>
      <c r="F579" s="4" t="s">
        <v>28</v>
      </c>
      <c r="G579" s="4">
        <v>10</v>
      </c>
      <c r="H579" s="4" t="s">
        <v>19</v>
      </c>
      <c r="I579" s="4" t="s">
        <v>284</v>
      </c>
      <c r="J579" s="4">
        <v>244</v>
      </c>
      <c r="K579" s="72">
        <v>97.3</v>
      </c>
      <c r="L579" s="73"/>
      <c r="M579" s="73"/>
      <c r="N579" s="73"/>
      <c r="O579" s="72">
        <v>97.3</v>
      </c>
    </row>
    <row r="580" spans="5:15" ht="14.25">
      <c r="E580" s="13" t="s">
        <v>5</v>
      </c>
      <c r="F580" s="2" t="s">
        <v>28</v>
      </c>
      <c r="G580" s="2">
        <v>10</v>
      </c>
      <c r="H580" s="2" t="s">
        <v>10</v>
      </c>
      <c r="I580" s="4"/>
      <c r="J580" s="4"/>
      <c r="K580" s="76">
        <v>2994.3</v>
      </c>
      <c r="L580" s="77">
        <v>-1</v>
      </c>
      <c r="M580" s="77">
        <v>-243.5</v>
      </c>
      <c r="N580" s="77">
        <v>3</v>
      </c>
      <c r="O580" s="76">
        <f>SUM(K580:N580)</f>
        <v>2752.8</v>
      </c>
    </row>
    <row r="581" spans="5:15" ht="12.75">
      <c r="E581" s="6" t="s">
        <v>11</v>
      </c>
      <c r="F581" s="4" t="s">
        <v>28</v>
      </c>
      <c r="G581" s="4">
        <v>10</v>
      </c>
      <c r="H581" s="4" t="s">
        <v>10</v>
      </c>
      <c r="I581" s="4" t="s">
        <v>277</v>
      </c>
      <c r="J581" s="4"/>
      <c r="K581" s="72">
        <v>2673.3</v>
      </c>
      <c r="L581" s="73">
        <v>-194.5</v>
      </c>
      <c r="M581" s="73">
        <v>-50</v>
      </c>
      <c r="N581" s="73">
        <v>3</v>
      </c>
      <c r="O581" s="72">
        <f>SUM(K581:N581)</f>
        <v>2431.8</v>
      </c>
    </row>
    <row r="582" spans="5:15" ht="12.75">
      <c r="E582" s="6" t="s">
        <v>12</v>
      </c>
      <c r="F582" s="4" t="s">
        <v>28</v>
      </c>
      <c r="G582" s="4">
        <v>10</v>
      </c>
      <c r="H582" s="4" t="s">
        <v>10</v>
      </c>
      <c r="I582" s="4" t="s">
        <v>277</v>
      </c>
      <c r="J582" s="4"/>
      <c r="K582" s="72">
        <v>2673.3</v>
      </c>
      <c r="L582" s="73">
        <v>-194.5</v>
      </c>
      <c r="M582" s="73">
        <v>-50</v>
      </c>
      <c r="N582" s="73">
        <v>3</v>
      </c>
      <c r="O582" s="72">
        <f>SUM(K582:N582)</f>
        <v>2431.8</v>
      </c>
    </row>
    <row r="583" spans="5:15" ht="39.75" customHeight="1">
      <c r="E583" s="7" t="s">
        <v>59</v>
      </c>
      <c r="F583" s="4" t="s">
        <v>28</v>
      </c>
      <c r="G583" s="4">
        <v>10</v>
      </c>
      <c r="H583" s="4" t="s">
        <v>10</v>
      </c>
      <c r="I583" s="4" t="s">
        <v>297</v>
      </c>
      <c r="J583" s="4">
        <v>100</v>
      </c>
      <c r="K583" s="72">
        <v>2345.8</v>
      </c>
      <c r="L583" s="73">
        <f>+L584</f>
        <v>0</v>
      </c>
      <c r="M583" s="73">
        <f>+M584</f>
        <v>0</v>
      </c>
      <c r="N583" s="73"/>
      <c r="O583" s="72">
        <v>2345.8</v>
      </c>
    </row>
    <row r="584" spans="5:15" ht="12.75">
      <c r="E584" s="7" t="s">
        <v>60</v>
      </c>
      <c r="F584" s="4" t="s">
        <v>28</v>
      </c>
      <c r="G584" s="4">
        <v>10</v>
      </c>
      <c r="H584" s="4" t="s">
        <v>10</v>
      </c>
      <c r="I584" s="4" t="s">
        <v>297</v>
      </c>
      <c r="J584" s="4">
        <v>120</v>
      </c>
      <c r="K584" s="72">
        <v>2345.8</v>
      </c>
      <c r="L584" s="73">
        <f>+L585+L586+L587</f>
        <v>0</v>
      </c>
      <c r="M584" s="73">
        <f>+M585+M586+M587</f>
        <v>0</v>
      </c>
      <c r="N584" s="73"/>
      <c r="O584" s="72">
        <v>2345.8</v>
      </c>
    </row>
    <row r="585" spans="5:15" ht="12.75">
      <c r="E585" s="54" t="s">
        <v>208</v>
      </c>
      <c r="F585" s="4" t="s">
        <v>28</v>
      </c>
      <c r="G585" s="4">
        <v>10</v>
      </c>
      <c r="H585" s="4" t="s">
        <v>10</v>
      </c>
      <c r="I585" s="4" t="s">
        <v>297</v>
      </c>
      <c r="J585" s="4">
        <v>121</v>
      </c>
      <c r="K585" s="72">
        <v>1803.2</v>
      </c>
      <c r="L585" s="73"/>
      <c r="M585" s="73"/>
      <c r="N585" s="73"/>
      <c r="O585" s="72">
        <v>1803.2</v>
      </c>
    </row>
    <row r="586" spans="5:15" ht="12.75">
      <c r="E586" s="6" t="s">
        <v>62</v>
      </c>
      <c r="F586" s="4" t="s">
        <v>28</v>
      </c>
      <c r="G586" s="4">
        <v>10</v>
      </c>
      <c r="H586" s="4" t="s">
        <v>10</v>
      </c>
      <c r="I586" s="4" t="s">
        <v>298</v>
      </c>
      <c r="J586" s="4">
        <v>112</v>
      </c>
      <c r="K586" s="72">
        <v>0</v>
      </c>
      <c r="L586" s="73"/>
      <c r="M586" s="73"/>
      <c r="N586" s="73"/>
      <c r="O586" s="72"/>
    </row>
    <row r="587" spans="5:15" ht="25.5">
      <c r="E587" s="54" t="s">
        <v>209</v>
      </c>
      <c r="F587" s="4" t="s">
        <v>28</v>
      </c>
      <c r="G587" s="4">
        <v>10</v>
      </c>
      <c r="H587" s="4" t="s">
        <v>10</v>
      </c>
      <c r="I587" s="4" t="s">
        <v>297</v>
      </c>
      <c r="J587" s="4">
        <v>129</v>
      </c>
      <c r="K587" s="72">
        <v>542.6</v>
      </c>
      <c r="L587" s="73"/>
      <c r="M587" s="73"/>
      <c r="N587" s="73"/>
      <c r="O587" s="72">
        <v>542.6</v>
      </c>
    </row>
    <row r="588" spans="5:15" ht="12.75">
      <c r="E588" s="6" t="s">
        <v>63</v>
      </c>
      <c r="F588" s="4" t="s">
        <v>28</v>
      </c>
      <c r="G588" s="4">
        <v>10</v>
      </c>
      <c r="H588" s="4" t="s">
        <v>10</v>
      </c>
      <c r="I588" s="4" t="s">
        <v>298</v>
      </c>
      <c r="J588" s="4">
        <v>200</v>
      </c>
      <c r="K588" s="72">
        <v>327.5</v>
      </c>
      <c r="L588" s="73">
        <v>-194.5</v>
      </c>
      <c r="M588" s="73">
        <v>-50</v>
      </c>
      <c r="N588" s="73">
        <v>3</v>
      </c>
      <c r="O588" s="72">
        <f>SUM(K588:N588)</f>
        <v>86</v>
      </c>
    </row>
    <row r="589" spans="5:15" ht="25.5">
      <c r="E589" s="7" t="s">
        <v>83</v>
      </c>
      <c r="F589" s="4" t="s">
        <v>28</v>
      </c>
      <c r="G589" s="4">
        <v>10</v>
      </c>
      <c r="H589" s="4" t="s">
        <v>10</v>
      </c>
      <c r="I589" s="4" t="s">
        <v>298</v>
      </c>
      <c r="J589" s="4">
        <v>240</v>
      </c>
      <c r="K589" s="72">
        <v>327.5</v>
      </c>
      <c r="L589" s="73">
        <v>-194.5</v>
      </c>
      <c r="M589" s="73">
        <v>-50</v>
      </c>
      <c r="N589" s="73">
        <v>3</v>
      </c>
      <c r="O589" s="72">
        <f>SUM(K589:N589)</f>
        <v>86</v>
      </c>
    </row>
    <row r="590" spans="5:15" ht="25.5">
      <c r="E590" s="7" t="s">
        <v>64</v>
      </c>
      <c r="F590" s="4" t="s">
        <v>28</v>
      </c>
      <c r="G590" s="4">
        <v>10</v>
      </c>
      <c r="H590" s="4" t="s">
        <v>10</v>
      </c>
      <c r="I590" s="4" t="s">
        <v>298</v>
      </c>
      <c r="J590" s="4">
        <v>242</v>
      </c>
      <c r="K590" s="72">
        <v>99.5</v>
      </c>
      <c r="L590" s="73">
        <v>-45.5</v>
      </c>
      <c r="M590" s="73">
        <v>9</v>
      </c>
      <c r="N590" s="73">
        <v>7</v>
      </c>
      <c r="O590" s="72">
        <f>SUM(K590:N590)</f>
        <v>70</v>
      </c>
    </row>
    <row r="591" spans="5:15" ht="25.5">
      <c r="E591" s="7" t="s">
        <v>65</v>
      </c>
      <c r="F591" s="4" t="s">
        <v>28</v>
      </c>
      <c r="G591" s="4">
        <v>10</v>
      </c>
      <c r="H591" s="4" t="s">
        <v>10</v>
      </c>
      <c r="I591" s="4" t="s">
        <v>298</v>
      </c>
      <c r="J591" s="4">
        <v>244</v>
      </c>
      <c r="K591" s="72">
        <v>228</v>
      </c>
      <c r="L591" s="73">
        <v>-149</v>
      </c>
      <c r="M591" s="73">
        <v>-59</v>
      </c>
      <c r="N591" s="73">
        <v>-4</v>
      </c>
      <c r="O591" s="72">
        <f>SUM(K591:N591)</f>
        <v>16</v>
      </c>
    </row>
    <row r="592" spans="5:15" ht="12.75">
      <c r="E592" s="6" t="s">
        <v>66</v>
      </c>
      <c r="F592" s="4" t="s">
        <v>28</v>
      </c>
      <c r="G592" s="4">
        <v>10</v>
      </c>
      <c r="H592" s="4" t="s">
        <v>10</v>
      </c>
      <c r="I592" s="4" t="s">
        <v>298</v>
      </c>
      <c r="J592" s="4">
        <v>800</v>
      </c>
      <c r="K592" s="72">
        <f>+K593</f>
        <v>0</v>
      </c>
      <c r="L592" s="73">
        <f>+L593</f>
        <v>0</v>
      </c>
      <c r="M592" s="73">
        <f>+M593</f>
        <v>0</v>
      </c>
      <c r="N592" s="73"/>
      <c r="O592" s="72"/>
    </row>
    <row r="593" spans="5:15" ht="25.5">
      <c r="E593" s="7" t="s">
        <v>67</v>
      </c>
      <c r="F593" s="4" t="s">
        <v>28</v>
      </c>
      <c r="G593" s="4">
        <v>10</v>
      </c>
      <c r="H593" s="4" t="s">
        <v>10</v>
      </c>
      <c r="I593" s="4" t="s">
        <v>298</v>
      </c>
      <c r="J593" s="4">
        <v>850</v>
      </c>
      <c r="K593" s="72">
        <f>+K594+K595</f>
        <v>0</v>
      </c>
      <c r="L593" s="73">
        <f>+L594+L595</f>
        <v>0</v>
      </c>
      <c r="M593" s="73">
        <f>+M594+M595</f>
        <v>0</v>
      </c>
      <c r="N593" s="73"/>
      <c r="O593" s="72"/>
    </row>
    <row r="594" spans="5:15" ht="12.75">
      <c r="E594" s="6" t="s">
        <v>68</v>
      </c>
      <c r="F594" s="4" t="s">
        <v>28</v>
      </c>
      <c r="G594" s="4">
        <v>10</v>
      </c>
      <c r="H594" s="4" t="s">
        <v>10</v>
      </c>
      <c r="I594" s="4" t="s">
        <v>298</v>
      </c>
      <c r="J594" s="4">
        <v>851</v>
      </c>
      <c r="K594" s="72"/>
      <c r="L594" s="73">
        <v>0</v>
      </c>
      <c r="M594" s="73">
        <v>0</v>
      </c>
      <c r="N594" s="73"/>
      <c r="O594" s="72"/>
    </row>
    <row r="595" spans="5:15" ht="12.75">
      <c r="E595" s="6" t="s">
        <v>69</v>
      </c>
      <c r="F595" s="4" t="s">
        <v>28</v>
      </c>
      <c r="G595" s="4">
        <v>10</v>
      </c>
      <c r="H595" s="4" t="s">
        <v>10</v>
      </c>
      <c r="I595" s="4" t="s">
        <v>298</v>
      </c>
      <c r="J595" s="4">
        <v>852</v>
      </c>
      <c r="K595" s="72"/>
      <c r="L595" s="73">
        <v>0</v>
      </c>
      <c r="M595" s="73">
        <v>0</v>
      </c>
      <c r="N595" s="73"/>
      <c r="O595" s="72"/>
    </row>
    <row r="596" spans="5:15" ht="29.25">
      <c r="E596" s="14" t="s">
        <v>143</v>
      </c>
      <c r="F596" s="17" t="s">
        <v>28</v>
      </c>
      <c r="G596" s="17">
        <v>10</v>
      </c>
      <c r="H596" s="17" t="s">
        <v>10</v>
      </c>
      <c r="I596" s="17"/>
      <c r="J596" s="17"/>
      <c r="K596" s="80">
        <f>K597</f>
        <v>321</v>
      </c>
      <c r="L596" s="81">
        <f>L597</f>
        <v>0</v>
      </c>
      <c r="M596" s="81">
        <f>M597</f>
        <v>0</v>
      </c>
      <c r="N596" s="81"/>
      <c r="O596" s="80">
        <v>321</v>
      </c>
    </row>
    <row r="597" spans="5:15" ht="12.75">
      <c r="E597" s="6" t="s">
        <v>40</v>
      </c>
      <c r="F597" s="4" t="s">
        <v>28</v>
      </c>
      <c r="G597" s="4">
        <v>10</v>
      </c>
      <c r="H597" s="4" t="s">
        <v>10</v>
      </c>
      <c r="I597" s="4" t="s">
        <v>277</v>
      </c>
      <c r="J597" s="4"/>
      <c r="K597" s="72">
        <f aca="true" t="shared" si="22" ref="K597:M598">+K598</f>
        <v>321</v>
      </c>
      <c r="L597" s="73">
        <f t="shared" si="22"/>
        <v>0</v>
      </c>
      <c r="M597" s="73">
        <f t="shared" si="22"/>
        <v>0</v>
      </c>
      <c r="N597" s="73"/>
      <c r="O597" s="72">
        <v>321</v>
      </c>
    </row>
    <row r="598" spans="5:15" ht="12.75">
      <c r="E598" s="6" t="s">
        <v>63</v>
      </c>
      <c r="F598" s="4" t="s">
        <v>28</v>
      </c>
      <c r="G598" s="4">
        <v>10</v>
      </c>
      <c r="H598" s="4" t="s">
        <v>10</v>
      </c>
      <c r="I598" s="4" t="s">
        <v>278</v>
      </c>
      <c r="J598" s="4">
        <v>200</v>
      </c>
      <c r="K598" s="72">
        <f t="shared" si="22"/>
        <v>321</v>
      </c>
      <c r="L598" s="73">
        <f t="shared" si="22"/>
        <v>0</v>
      </c>
      <c r="M598" s="73">
        <f t="shared" si="22"/>
        <v>0</v>
      </c>
      <c r="N598" s="73"/>
      <c r="O598" s="72">
        <v>321</v>
      </c>
    </row>
    <row r="599" spans="5:15" ht="12.75">
      <c r="E599" s="7" t="s">
        <v>130</v>
      </c>
      <c r="F599" s="4" t="s">
        <v>28</v>
      </c>
      <c r="G599" s="4">
        <v>10</v>
      </c>
      <c r="H599" s="4" t="s">
        <v>10</v>
      </c>
      <c r="I599" s="4" t="s">
        <v>278</v>
      </c>
      <c r="J599" s="4">
        <v>240</v>
      </c>
      <c r="K599" s="72">
        <f>+K600+K601</f>
        <v>321</v>
      </c>
      <c r="L599" s="73">
        <f>+L600+L601</f>
        <v>0</v>
      </c>
      <c r="M599" s="73">
        <f>+M600+M601</f>
        <v>0</v>
      </c>
      <c r="N599" s="73"/>
      <c r="O599" s="72">
        <v>321</v>
      </c>
    </row>
    <row r="600" spans="5:15" ht="25.5">
      <c r="E600" s="7" t="s">
        <v>64</v>
      </c>
      <c r="F600" s="4" t="s">
        <v>28</v>
      </c>
      <c r="G600" s="4">
        <v>10</v>
      </c>
      <c r="H600" s="4" t="s">
        <v>10</v>
      </c>
      <c r="I600" s="4" t="s">
        <v>278</v>
      </c>
      <c r="J600" s="4">
        <v>242</v>
      </c>
      <c r="K600" s="72">
        <v>12.6</v>
      </c>
      <c r="L600" s="73"/>
      <c r="M600" s="73">
        <v>30.7</v>
      </c>
      <c r="N600" s="73"/>
      <c r="O600" s="72">
        <f>SUM(K600:N600)</f>
        <v>43.3</v>
      </c>
    </row>
    <row r="601" spans="5:15" ht="12.75">
      <c r="E601" s="7" t="s">
        <v>131</v>
      </c>
      <c r="F601" s="4" t="s">
        <v>28</v>
      </c>
      <c r="G601" s="4">
        <v>10</v>
      </c>
      <c r="H601" s="4" t="s">
        <v>10</v>
      </c>
      <c r="I601" s="4" t="s">
        <v>278</v>
      </c>
      <c r="J601" s="4">
        <v>244</v>
      </c>
      <c r="K601" s="72">
        <v>308.4</v>
      </c>
      <c r="L601" s="73"/>
      <c r="M601" s="73">
        <v>-30.7</v>
      </c>
      <c r="N601" s="73"/>
      <c r="O601" s="72">
        <f>SUM(K601:N601)</f>
        <v>277.7</v>
      </c>
    </row>
    <row r="602" spans="5:11" ht="12.75" hidden="1">
      <c r="E602" s="6" t="s">
        <v>150</v>
      </c>
      <c r="F602" s="4" t="s">
        <v>28</v>
      </c>
      <c r="G602" s="4">
        <v>10</v>
      </c>
      <c r="H602" s="4"/>
      <c r="I602" s="4"/>
      <c r="J602" s="4"/>
      <c r="K602" s="29"/>
    </row>
    <row r="603" spans="5:11" ht="25.5" hidden="1">
      <c r="E603" s="33" t="s">
        <v>151</v>
      </c>
      <c r="F603" s="4" t="s">
        <v>28</v>
      </c>
      <c r="G603" s="4">
        <v>10</v>
      </c>
      <c r="H603" s="4" t="s">
        <v>10</v>
      </c>
      <c r="I603" s="4"/>
      <c r="J603" s="4"/>
      <c r="K603" s="28">
        <f>+K604</f>
        <v>0</v>
      </c>
    </row>
    <row r="604" spans="5:11" ht="12.75" hidden="1">
      <c r="E604" s="6" t="s">
        <v>63</v>
      </c>
      <c r="F604" s="4" t="s">
        <v>28</v>
      </c>
      <c r="G604" s="4">
        <v>10</v>
      </c>
      <c r="H604" s="4" t="s">
        <v>10</v>
      </c>
      <c r="I604" s="4" t="s">
        <v>198</v>
      </c>
      <c r="J604" s="4">
        <v>200</v>
      </c>
      <c r="K604" s="29">
        <f>+K605</f>
        <v>0</v>
      </c>
    </row>
    <row r="605" spans="5:11" ht="25.5" hidden="1">
      <c r="E605" s="7" t="s">
        <v>83</v>
      </c>
      <c r="F605" s="4" t="s">
        <v>28</v>
      </c>
      <c r="G605" s="4">
        <v>10</v>
      </c>
      <c r="H605" s="4" t="s">
        <v>10</v>
      </c>
      <c r="I605" s="4" t="s">
        <v>198</v>
      </c>
      <c r="J605" s="4">
        <v>240</v>
      </c>
      <c r="K605" s="29">
        <f>+K606</f>
        <v>0</v>
      </c>
    </row>
    <row r="606" spans="5:11" ht="25.5" hidden="1">
      <c r="E606" s="7" t="s">
        <v>65</v>
      </c>
      <c r="F606" s="4" t="s">
        <v>28</v>
      </c>
      <c r="G606" s="4">
        <v>10</v>
      </c>
      <c r="H606" s="4" t="s">
        <v>10</v>
      </c>
      <c r="I606" s="4" t="s">
        <v>198</v>
      </c>
      <c r="J606" s="4">
        <v>244</v>
      </c>
      <c r="K606" s="29"/>
    </row>
    <row r="607" spans="5:11" ht="12.75" hidden="1">
      <c r="E607" s="33" t="s">
        <v>152</v>
      </c>
      <c r="F607" s="4" t="s">
        <v>28</v>
      </c>
      <c r="G607" s="4">
        <v>10</v>
      </c>
      <c r="H607" s="4" t="s">
        <v>10</v>
      </c>
      <c r="I607" s="4"/>
      <c r="J607" s="4"/>
      <c r="K607" s="28">
        <f>+K608</f>
        <v>0</v>
      </c>
    </row>
    <row r="608" spans="5:11" ht="12.75" hidden="1">
      <c r="E608" s="6" t="s">
        <v>63</v>
      </c>
      <c r="F608" s="4" t="s">
        <v>28</v>
      </c>
      <c r="G608" s="4">
        <v>10</v>
      </c>
      <c r="H608" s="4" t="s">
        <v>10</v>
      </c>
      <c r="I608" s="4" t="s">
        <v>199</v>
      </c>
      <c r="J608" s="4">
        <v>200</v>
      </c>
      <c r="K608" s="29">
        <f>+K609</f>
        <v>0</v>
      </c>
    </row>
    <row r="609" spans="5:11" ht="25.5" hidden="1">
      <c r="E609" s="7" t="s">
        <v>83</v>
      </c>
      <c r="F609" s="4" t="s">
        <v>28</v>
      </c>
      <c r="G609" s="4">
        <v>10</v>
      </c>
      <c r="H609" s="4" t="s">
        <v>10</v>
      </c>
      <c r="I609" s="4" t="s">
        <v>199</v>
      </c>
      <c r="J609" s="4">
        <v>240</v>
      </c>
      <c r="K609" s="29">
        <f>+K610</f>
        <v>0</v>
      </c>
    </row>
    <row r="610" spans="5:11" ht="25.5" hidden="1">
      <c r="E610" s="7" t="s">
        <v>65</v>
      </c>
      <c r="F610" s="4" t="s">
        <v>28</v>
      </c>
      <c r="G610" s="4">
        <v>10</v>
      </c>
      <c r="H610" s="4" t="s">
        <v>10</v>
      </c>
      <c r="I610" s="4" t="s">
        <v>187</v>
      </c>
      <c r="J610" s="4">
        <v>244</v>
      </c>
      <c r="K610" s="29"/>
    </row>
    <row r="611" spans="5:11" ht="12.75" hidden="1">
      <c r="E611" s="7" t="s">
        <v>127</v>
      </c>
      <c r="F611" s="4">
        <v>869</v>
      </c>
      <c r="G611" s="22" t="s">
        <v>17</v>
      </c>
      <c r="H611" s="22" t="s">
        <v>7</v>
      </c>
      <c r="I611" s="4" t="s">
        <v>128</v>
      </c>
      <c r="J611" s="4"/>
      <c r="K611" s="36">
        <f>+K612</f>
        <v>0</v>
      </c>
    </row>
    <row r="612" spans="5:11" ht="12.75" hidden="1">
      <c r="E612" s="6" t="s">
        <v>63</v>
      </c>
      <c r="F612" s="4">
        <v>869</v>
      </c>
      <c r="G612" s="22" t="s">
        <v>17</v>
      </c>
      <c r="H612" s="22" t="s">
        <v>7</v>
      </c>
      <c r="I612" s="4" t="s">
        <v>128</v>
      </c>
      <c r="J612" s="4">
        <v>200</v>
      </c>
      <c r="K612" s="37">
        <f>+K613</f>
        <v>0</v>
      </c>
    </row>
    <row r="613" spans="5:11" ht="25.5" hidden="1">
      <c r="E613" s="7" t="s">
        <v>83</v>
      </c>
      <c r="F613" s="4">
        <v>869</v>
      </c>
      <c r="G613" s="27" t="s">
        <v>17</v>
      </c>
      <c r="H613" s="27" t="s">
        <v>7</v>
      </c>
      <c r="I613" s="4" t="s">
        <v>128</v>
      </c>
      <c r="J613" s="4">
        <v>240</v>
      </c>
      <c r="K613" s="37">
        <f>+K614</f>
        <v>0</v>
      </c>
    </row>
    <row r="614" spans="5:11" ht="25.5" hidden="1">
      <c r="E614" s="7" t="s">
        <v>65</v>
      </c>
      <c r="F614" s="4">
        <v>869</v>
      </c>
      <c r="G614" s="27" t="s">
        <v>17</v>
      </c>
      <c r="H614" s="27" t="s">
        <v>7</v>
      </c>
      <c r="I614" s="4" t="s">
        <v>128</v>
      </c>
      <c r="J614" s="4">
        <v>244</v>
      </c>
      <c r="K614" s="37"/>
    </row>
    <row r="615" spans="5:11" ht="14.25" hidden="1">
      <c r="E615" s="46" t="s">
        <v>144</v>
      </c>
      <c r="F615" s="4"/>
      <c r="G615" s="4"/>
      <c r="H615" s="4"/>
      <c r="I615" s="4"/>
      <c r="J615" s="4"/>
      <c r="K615" s="25"/>
    </row>
    <row r="616" spans="5:13" ht="21.75" customHeight="1">
      <c r="E616" s="26" t="s">
        <v>343</v>
      </c>
      <c r="F616" s="4">
        <v>16</v>
      </c>
      <c r="G616" s="4">
        <v>10</v>
      </c>
      <c r="H616" s="4">
        <v>6</v>
      </c>
      <c r="I616" s="4"/>
      <c r="J616" s="4"/>
      <c r="K616" s="38"/>
      <c r="L616" s="4">
        <v>46</v>
      </c>
      <c r="M616" s="26">
        <v>-46</v>
      </c>
    </row>
    <row r="617" spans="5:13" ht="12.75">
      <c r="E617" s="26" t="s">
        <v>63</v>
      </c>
      <c r="F617" s="4">
        <v>16</v>
      </c>
      <c r="G617" s="4">
        <v>10</v>
      </c>
      <c r="H617" s="4">
        <v>6</v>
      </c>
      <c r="I617" s="4">
        <v>410070200</v>
      </c>
      <c r="J617" s="4">
        <v>200</v>
      </c>
      <c r="K617" s="38"/>
      <c r="L617" s="4">
        <v>46</v>
      </c>
      <c r="M617" s="26">
        <v>-46</v>
      </c>
    </row>
    <row r="618" spans="5:13" ht="12.75">
      <c r="E618" s="26" t="s">
        <v>344</v>
      </c>
      <c r="F618" s="4">
        <v>16</v>
      </c>
      <c r="G618" s="4">
        <v>10</v>
      </c>
      <c r="H618" s="4">
        <v>6</v>
      </c>
      <c r="I618" s="4">
        <v>410070200</v>
      </c>
      <c r="J618" s="4">
        <v>240</v>
      </c>
      <c r="K618" s="4"/>
      <c r="L618" s="4">
        <v>46</v>
      </c>
      <c r="M618" s="26">
        <v>-46</v>
      </c>
    </row>
    <row r="619" spans="5:13" ht="12.75">
      <c r="E619" s="26" t="s">
        <v>131</v>
      </c>
      <c r="F619" s="4">
        <v>16</v>
      </c>
      <c r="G619" s="4">
        <v>10</v>
      </c>
      <c r="H619" s="4">
        <v>6</v>
      </c>
      <c r="I619" s="4">
        <v>410070200</v>
      </c>
      <c r="J619" s="4">
        <v>244</v>
      </c>
      <c r="K619" s="4"/>
      <c r="L619" s="4">
        <v>46</v>
      </c>
      <c r="M619" s="26">
        <v>-46</v>
      </c>
    </row>
    <row r="620" spans="5:13" ht="12.75">
      <c r="E620" s="26" t="s">
        <v>152</v>
      </c>
      <c r="F620" s="4">
        <v>16</v>
      </c>
      <c r="G620" s="4">
        <v>10</v>
      </c>
      <c r="H620" s="4">
        <v>6</v>
      </c>
      <c r="I620" s="4"/>
      <c r="J620" s="4"/>
      <c r="K620" s="4"/>
      <c r="L620" s="4">
        <v>35</v>
      </c>
      <c r="M620" s="26">
        <v>-35</v>
      </c>
    </row>
    <row r="621" spans="5:13" ht="12.75">
      <c r="E621" s="26" t="s">
        <v>63</v>
      </c>
      <c r="F621" s="4">
        <v>16</v>
      </c>
      <c r="G621" s="4">
        <v>10</v>
      </c>
      <c r="H621" s="4">
        <v>6</v>
      </c>
      <c r="I621" s="4">
        <v>420070200</v>
      </c>
      <c r="J621" s="4">
        <v>200</v>
      </c>
      <c r="K621" s="4"/>
      <c r="L621" s="4">
        <v>35</v>
      </c>
      <c r="M621" s="26">
        <v>-35</v>
      </c>
    </row>
    <row r="622" spans="5:13" ht="12.75">
      <c r="E622" s="26" t="s">
        <v>130</v>
      </c>
      <c r="F622" s="4">
        <v>16</v>
      </c>
      <c r="G622" s="4">
        <v>10</v>
      </c>
      <c r="H622" s="4">
        <v>6</v>
      </c>
      <c r="I622" s="4">
        <v>420070200</v>
      </c>
      <c r="J622" s="4">
        <v>240</v>
      </c>
      <c r="K622" s="4"/>
      <c r="L622" s="4">
        <v>35</v>
      </c>
      <c r="M622" s="26">
        <v>-35</v>
      </c>
    </row>
    <row r="623" spans="5:13" ht="12.75">
      <c r="E623" s="26" t="s">
        <v>131</v>
      </c>
      <c r="F623" s="4">
        <v>16</v>
      </c>
      <c r="G623" s="4">
        <v>10</v>
      </c>
      <c r="H623" s="4">
        <v>6</v>
      </c>
      <c r="I623" s="4">
        <v>420070200</v>
      </c>
      <c r="J623" s="4">
        <v>244</v>
      </c>
      <c r="K623" s="4"/>
      <c r="L623" s="4">
        <v>35</v>
      </c>
      <c r="M623" s="26">
        <v>-35</v>
      </c>
    </row>
    <row r="624" spans="5:13" ht="12.75">
      <c r="E624" s="26" t="s">
        <v>345</v>
      </c>
      <c r="F624" s="1">
        <v>16</v>
      </c>
      <c r="G624" s="1">
        <v>10</v>
      </c>
      <c r="H624" s="1">
        <v>6</v>
      </c>
      <c r="L624" s="4">
        <v>112.5</v>
      </c>
      <c r="M624" s="26">
        <v>-112.5</v>
      </c>
    </row>
    <row r="625" spans="5:13" ht="12.75">
      <c r="E625" s="26" t="s">
        <v>63</v>
      </c>
      <c r="F625" s="1">
        <v>16</v>
      </c>
      <c r="G625" s="1">
        <v>10</v>
      </c>
      <c r="H625" s="1">
        <v>6</v>
      </c>
      <c r="I625" s="1">
        <v>440070200</v>
      </c>
      <c r="J625" s="1">
        <v>200</v>
      </c>
      <c r="L625" s="4">
        <v>112.5</v>
      </c>
      <c r="M625" s="26">
        <v>-112.5</v>
      </c>
    </row>
    <row r="626" spans="5:13" ht="12.75">
      <c r="E626" s="26" t="s">
        <v>130</v>
      </c>
      <c r="F626" s="1">
        <v>16</v>
      </c>
      <c r="G626" s="1">
        <v>10</v>
      </c>
      <c r="H626" s="1">
        <v>6</v>
      </c>
      <c r="I626" s="1">
        <v>440070200</v>
      </c>
      <c r="J626" s="1">
        <v>240</v>
      </c>
      <c r="L626" s="4">
        <v>112.5</v>
      </c>
      <c r="M626" s="26">
        <v>-112.5</v>
      </c>
    </row>
    <row r="627" spans="5:13" ht="12.75">
      <c r="E627" s="26" t="s">
        <v>131</v>
      </c>
      <c r="F627" s="1">
        <v>16</v>
      </c>
      <c r="G627" s="1">
        <v>10</v>
      </c>
      <c r="H627" s="1">
        <v>6</v>
      </c>
      <c r="I627" s="1">
        <v>440070200</v>
      </c>
      <c r="J627" s="1">
        <v>244</v>
      </c>
      <c r="L627" s="4">
        <v>112.5</v>
      </c>
      <c r="M627" s="26">
        <v>-112.5</v>
      </c>
    </row>
  </sheetData>
  <sheetProtection/>
  <mergeCells count="6">
    <mergeCell ref="E5:K5"/>
    <mergeCell ref="E6:K6"/>
    <mergeCell ref="E1:L1"/>
    <mergeCell ref="E2:L2"/>
    <mergeCell ref="E3:L3"/>
    <mergeCell ref="E4:L4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.Крутикова</dc:creator>
  <cp:keywords/>
  <dc:description/>
  <cp:lastModifiedBy>Пользователь</cp:lastModifiedBy>
  <cp:lastPrinted>2017-03-27T05:39:34Z</cp:lastPrinted>
  <dcterms:created xsi:type="dcterms:W3CDTF">2002-07-15T12:48:50Z</dcterms:created>
  <dcterms:modified xsi:type="dcterms:W3CDTF">2017-11-01T08:14:42Z</dcterms:modified>
  <cp:category/>
  <cp:version/>
  <cp:contentType/>
  <cp:contentStatus/>
</cp:coreProperties>
</file>